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fileSharing readOnlyRecommended="1"/>
  <workbookPr codeName="ThisWorkbook" defaultThemeVersion="166925"/>
  <mc:AlternateContent xmlns:mc="http://schemas.openxmlformats.org/markup-compatibility/2006">
    <mc:Choice Requires="x15">
      <x15ac:absPath xmlns:x15ac="http://schemas.microsoft.com/office/spreadsheetml/2010/11/ac" url="C:\Users\Mostafa khalidi\AppData\Local\Microsoft\Windows\INetCache\Content.Outlook\O33NSUB2\"/>
    </mc:Choice>
  </mc:AlternateContent>
  <xr:revisionPtr revIDLastSave="0" documentId="13_ncr:1_{72A617FD-AD6C-4BBE-9616-86435659719B}" xr6:coauthVersionLast="47" xr6:coauthVersionMax="47" xr10:uidLastSave="{00000000-0000-0000-0000-000000000000}"/>
  <workbookProtection workbookAlgorithmName="SHA-512" workbookHashValue="bliXdqB+xYlmvMEqd0Rb0Ab1+qEqUX8QHpWSGeCptrRQPjCF3c7jCNazXNF0Mu0cJ2Ry05yRi1l7p0aLDX0emQ==" workbookSaltValue="NsPM5NXOP6RJNZuspFBubg==" workbookSpinCount="100000" lockStructure="1"/>
  <bookViews>
    <workbookView xWindow="-120" yWindow="-120" windowWidth="29040" windowHeight="15720" firstSheet="1" activeTab="1" xr2:uid="{53782E5A-78AB-4855-9485-87E87F17EA40}"/>
  </bookViews>
  <sheets>
    <sheet name="Feuil1" sheetId="1" state="hidden" r:id="rId1"/>
    <sheet name="Calcul" sheetId="2" r:id="rId2"/>
  </sheets>
  <definedNames>
    <definedName name="_Hlk88488345" localSheetId="1">Calcul!$B$27</definedName>
    <definedName name="densite">Feuil1!$A$2:$C$51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0" i="2" l="1"/>
  <c r="B19" i="2"/>
  <c r="B18" i="2"/>
  <c r="B17" i="2"/>
  <c r="B16" i="2"/>
  <c r="B15" i="2"/>
  <c r="B14" i="2"/>
  <c r="B13" i="2"/>
  <c r="B12" i="2"/>
  <c r="B11" i="2"/>
  <c r="E12" i="2"/>
  <c r="E13" i="2"/>
  <c r="E14" i="2"/>
  <c r="E15" i="2"/>
  <c r="H15" i="2" s="1"/>
  <c r="E16" i="2"/>
  <c r="H16" i="2" s="1"/>
  <c r="E17" i="2"/>
  <c r="H17" i="2" s="1"/>
  <c r="E18" i="2"/>
  <c r="H18" i="2" s="1"/>
  <c r="E19" i="2"/>
  <c r="H19" i="2" s="1"/>
  <c r="E20" i="2"/>
  <c r="F12" i="2"/>
  <c r="F13" i="2"/>
  <c r="F14" i="2"/>
  <c r="F15" i="2"/>
  <c r="F16" i="2"/>
  <c r="F17" i="2"/>
  <c r="F18" i="2"/>
  <c r="F19" i="2"/>
  <c r="F20" i="2"/>
  <c r="F11" i="2"/>
  <c r="G12" i="2"/>
  <c r="G13" i="2"/>
  <c r="G14" i="2"/>
  <c r="G15" i="2"/>
  <c r="G16" i="2"/>
  <c r="G17" i="2"/>
  <c r="G18" i="2"/>
  <c r="G19" i="2"/>
  <c r="G20" i="2"/>
  <c r="G11" i="2"/>
  <c r="E11" i="2"/>
  <c r="H11" i="2" s="1"/>
  <c r="H12" i="2" l="1"/>
  <c r="I14" i="2"/>
  <c r="I19" i="2"/>
  <c r="I11" i="2"/>
  <c r="I20" i="2"/>
  <c r="I13" i="2"/>
  <c r="H20" i="2"/>
  <c r="I12" i="2"/>
  <c r="I17" i="2"/>
  <c r="I16" i="2"/>
  <c r="I15" i="2"/>
  <c r="I18" i="2"/>
  <c r="H14" i="2"/>
  <c r="H13" i="2"/>
  <c r="C23" i="2" l="1"/>
  <c r="D23" i="2" s="1"/>
  <c r="C24" i="2"/>
  <c r="D24" i="2" s="1"/>
</calcChain>
</file>

<file path=xl/sharedStrings.xml><?xml version="1.0" encoding="utf-8"?>
<sst xmlns="http://schemas.openxmlformats.org/spreadsheetml/2006/main" count="118" uniqueCount="70">
  <si>
    <t>Légumineuses</t>
  </si>
  <si>
    <t>Féverole d'hiver</t>
  </si>
  <si>
    <t>Féverole de printemps</t>
  </si>
  <si>
    <t>Gesse</t>
  </si>
  <si>
    <t>Pois protéagineux de printemps</t>
  </si>
  <si>
    <t>Pois fourrager d'hiver</t>
  </si>
  <si>
    <t>Pois fourrager de printemps</t>
  </si>
  <si>
    <t>Trèfle d'Alexandrie</t>
  </si>
  <si>
    <t>Trèfle incarnat</t>
  </si>
  <si>
    <t>Trèfle de Perse</t>
  </si>
  <si>
    <t>Trèfle blanc</t>
  </si>
  <si>
    <t>Trèfle violet</t>
  </si>
  <si>
    <t>Vesce d'hiver</t>
  </si>
  <si>
    <t>Vesce de printemps</t>
  </si>
  <si>
    <t>Vesce velue</t>
  </si>
  <si>
    <t>Graminées</t>
  </si>
  <si>
    <t>Avoine d'hiver</t>
  </si>
  <si>
    <t>Avoine de printemps</t>
  </si>
  <si>
    <t>Avoine brésilienne de printemps</t>
  </si>
  <si>
    <t>Seigle Fourrager</t>
  </si>
  <si>
    <t>Seigle multicaule</t>
  </si>
  <si>
    <t>Triticale d'hiver</t>
  </si>
  <si>
    <t>Froment d'hiver</t>
  </si>
  <si>
    <t>Epeautre</t>
  </si>
  <si>
    <t>Moha</t>
  </si>
  <si>
    <t>Ray grass italien</t>
  </si>
  <si>
    <t>Ray grass anglais</t>
  </si>
  <si>
    <t>Crucifères</t>
  </si>
  <si>
    <t>Caméline</t>
  </si>
  <si>
    <t>Colza fourrager</t>
  </si>
  <si>
    <t>Moutarde blanche</t>
  </si>
  <si>
    <t>Moutarde brune</t>
  </si>
  <si>
    <t>Navette fourragère</t>
  </si>
  <si>
    <t>Radis chinois</t>
  </si>
  <si>
    <t>Radis fourrager</t>
  </si>
  <si>
    <t>Autres</t>
  </si>
  <si>
    <t xml:space="preserve">Nyger </t>
  </si>
  <si>
    <t>Tournesol</t>
  </si>
  <si>
    <t>Phacélie</t>
  </si>
  <si>
    <t>Sarrasin</t>
  </si>
  <si>
    <t>Lin de  printemps</t>
  </si>
  <si>
    <t>Type</t>
  </si>
  <si>
    <t>Especes</t>
  </si>
  <si>
    <t>Fenugrec</t>
  </si>
  <si>
    <t>Lentille fourragère</t>
  </si>
  <si>
    <t>Lotier corniculé</t>
  </si>
  <si>
    <t>Luzerne</t>
  </si>
  <si>
    <t>melillot</t>
  </si>
  <si>
    <t>millet perlé</t>
  </si>
  <si>
    <t>minette</t>
  </si>
  <si>
    <t>Moutarde d'abyssinie</t>
  </si>
  <si>
    <t>Sainfoin (cosse)</t>
  </si>
  <si>
    <t>sainfoin (décortiqué)</t>
  </si>
  <si>
    <t>Sorgho fourrager</t>
  </si>
  <si>
    <t>tréfle de micheli</t>
  </si>
  <si>
    <t>vesce pourpre</t>
  </si>
  <si>
    <t>densité en pure</t>
  </si>
  <si>
    <t>Rang</t>
  </si>
  <si>
    <t xml:space="preserve">rapport </t>
  </si>
  <si>
    <t>rapport lég</t>
  </si>
  <si>
    <t>rapport non lég</t>
  </si>
  <si>
    <t>Famille</t>
  </si>
  <si>
    <t>Densité en pure (Kg/ha)</t>
  </si>
  <si>
    <t>Densité prévue (Kg/ha)</t>
  </si>
  <si>
    <t>Condition ok pour les non légumineuses</t>
  </si>
  <si>
    <t xml:space="preserve">Condition ok pour les légumineuses </t>
  </si>
  <si>
    <t>CONDITION :</t>
  </si>
  <si>
    <t xml:space="preserve">Au sein du mélange composant la culture intermédiaire, la somme des rapports entre la densité de semis de chaque légumineuse et sa densité de semis en culture pure ne peut pas dépasser 0,5 et la somme des rapports entre la densité de semis de chaque non-légumineuse et sa densité en culture pure est supérieure à 0,5. </t>
  </si>
  <si>
    <t xml:space="preserve">Espèce </t>
  </si>
  <si>
    <t>Champs à compléter (Colonnes C et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</si>
</sst>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
      <sz val="8"/>
      <name val="Calibri"/>
      <family val="2"/>
      <scheme val="minor"/>
    </font>
    <font>
      <b/>
      <sz val="11"/>
      <color rgb="FFFA7D00"/>
      <name val="Calibri"/>
      <family val="2"/>
      <scheme val="minor"/>
    </font>
    <font>
      <sz val="10"/>
      <color theme="1"/>
      <name val="Times New Roman"/>
      <family val="1"/>
    </font>
  </fonts>
  <fills count="4">
    <fill>
      <patternFill patternType="none"/>
    </fill>
    <fill>
      <patternFill patternType="gray125"/>
    </fill>
    <fill>
      <patternFill patternType="solid">
        <fgColor rgb="FFF2F2F2"/>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theme="1"/>
      </left>
      <right style="thin">
        <color indexed="64"/>
      </right>
      <top style="thin">
        <color indexed="64"/>
      </top>
      <bottom style="thin">
        <color indexed="64"/>
      </bottom>
      <diagonal/>
    </border>
    <border>
      <left style="thin">
        <color theme="0"/>
      </left>
      <right/>
      <top style="thin">
        <color theme="0"/>
      </top>
      <bottom/>
      <diagonal/>
    </border>
    <border>
      <left/>
      <right/>
      <top style="thin">
        <color theme="0"/>
      </top>
      <bottom style="thin">
        <color theme="0"/>
      </bottom>
      <diagonal/>
    </border>
    <border>
      <left style="thin">
        <color theme="0"/>
      </left>
      <right/>
      <top/>
      <bottom style="thin">
        <color theme="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theme="0"/>
      </right>
      <top/>
      <bottom/>
      <diagonal/>
    </border>
  </borders>
  <cellStyleXfs count="2">
    <xf numFmtId="0" fontId="0" fillId="0" borderId="0"/>
    <xf numFmtId="0" fontId="5" fillId="2" borderId="2" applyNumberFormat="0" applyAlignment="0" applyProtection="0"/>
  </cellStyleXfs>
  <cellXfs count="30">
    <xf numFmtId="0" fontId="0" fillId="0" borderId="0" xfId="0"/>
    <xf numFmtId="0" fontId="1" fillId="0" borderId="1" xfId="0" applyFont="1" applyBorder="1" applyAlignment="1">
      <alignment horizontal="center"/>
    </xf>
    <xf numFmtId="0" fontId="0" fillId="0" borderId="1" xfId="0" applyBorder="1"/>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2" borderId="10" xfId="1" applyBorder="1" applyProtection="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11" xfId="0" applyBorder="1"/>
    <xf numFmtId="2" fontId="0" fillId="0" borderId="12" xfId="0" applyNumberFormat="1" applyBorder="1"/>
    <xf numFmtId="0" fontId="0" fillId="0" borderId="9" xfId="0" applyBorder="1"/>
    <xf numFmtId="0" fontId="0" fillId="0" borderId="8" xfId="0" applyBorder="1"/>
    <xf numFmtId="0" fontId="1" fillId="0" borderId="6" xfId="0" applyFont="1" applyBorder="1"/>
    <xf numFmtId="0" fontId="0" fillId="0" borderId="13" xfId="0" applyBorder="1"/>
    <xf numFmtId="0" fontId="0" fillId="3" borderId="3" xfId="0" applyFill="1" applyBorder="1"/>
    <xf numFmtId="0" fontId="0" fillId="0" borderId="16" xfId="0" applyBorder="1" applyProtection="1">
      <protection locked="0"/>
    </xf>
    <xf numFmtId="0" fontId="0" fillId="0" borderId="18" xfId="0" applyBorder="1" applyProtection="1">
      <protection locked="0"/>
    </xf>
    <xf numFmtId="2" fontId="0" fillId="0" borderId="1" xfId="0" applyNumberFormat="1" applyBorder="1" applyAlignment="1">
      <alignment horizontal="center"/>
    </xf>
    <xf numFmtId="0" fontId="0" fillId="0" borderId="17" xfId="0" applyBorder="1" applyAlignment="1" applyProtection="1">
      <alignment horizontal="center"/>
      <protection locked="0"/>
    </xf>
    <xf numFmtId="0" fontId="0" fillId="0" borderId="0" xfId="0" applyAlignment="1">
      <alignment horizontal="center"/>
    </xf>
    <xf numFmtId="0" fontId="0" fillId="0" borderId="15" xfId="0" applyBorder="1" applyAlignment="1">
      <alignment horizontal="center" vertical="center" wrapText="1"/>
    </xf>
    <xf numFmtId="0" fontId="0" fillId="0" borderId="19" xfId="0" applyBorder="1" applyAlignment="1" applyProtection="1">
      <alignment horizontal="center"/>
      <protection locked="0"/>
    </xf>
    <xf numFmtId="0" fontId="0" fillId="0" borderId="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6" fillId="0" borderId="0" xfId="0" applyFont="1" applyAlignment="1">
      <alignment horizontal="center" vertical="top" wrapText="1"/>
    </xf>
    <xf numFmtId="0" fontId="6" fillId="0" borderId="20" xfId="0" applyFont="1" applyBorder="1" applyAlignment="1">
      <alignment horizontal="center" vertical="top" wrapText="1"/>
    </xf>
  </cellXfs>
  <cellStyles count="2">
    <cellStyle name="Calcul" xfId="1" builtinId="22"/>
    <cellStyle name="Normal" xfId="0" builtinId="0"/>
  </cellStyles>
  <dxfs count="15">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92D050"/>
        </patternFill>
      </fill>
    </dxf>
    <dxf>
      <protection locked="1" hidden="0"/>
    </dxf>
    <dxf>
      <protection locked="1" hidden="0"/>
    </dxf>
    <dxf>
      <protection locked="1" hidden="0"/>
    </dxf>
    <dxf>
      <alignment horizontal="center" vertical="bottom" textRotation="0" wrapText="0" indent="0" justifyLastLine="0" shrinkToFit="0" readingOrder="0"/>
      <protection locked="1" hidden="0"/>
    </dxf>
    <dxf>
      <border outline="0">
        <left style="medium">
          <color indexed="64"/>
        </left>
      </border>
      <protection locked="1" hidden="0"/>
    </dxf>
    <dxf>
      <alignment horizontal="center" textRotation="0" indent="0" justifyLastLine="0" shrinkToFit="0" readingOrder="0"/>
      <border diagonalUp="0" diagonalDown="0" outline="0">
        <left/>
        <right style="medium">
          <color indexed="64"/>
        </right>
        <top/>
        <bottom/>
      </border>
      <protection locked="0" hidden="0"/>
    </dxf>
    <dxf>
      <border diagonalUp="0" diagonalDown="0" outline="0">
        <left style="medium">
          <color indexed="64"/>
        </left>
        <right/>
        <top/>
        <bottom/>
      </border>
      <protection locked="0" hidden="0"/>
    </dxf>
    <dxf>
      <protection locked="1" hidden="0"/>
    </dxf>
    <dxf>
      <protection locked="1" hidden="0"/>
    </dxf>
    <dxf>
      <alignment horizontal="center" vertical="center"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282153</xdr:colOff>
      <xdr:row>1</xdr:row>
      <xdr:rowOff>19050</xdr:rowOff>
    </xdr:from>
    <xdr:ext cx="8999259" cy="468013"/>
    <xdr:sp macro="" textlink="">
      <xdr:nvSpPr>
        <xdr:cNvPr id="3" name="Rectangle 2">
          <a:extLst>
            <a:ext uri="{FF2B5EF4-FFF2-40B4-BE49-F238E27FC236}">
              <a16:creationId xmlns:a16="http://schemas.microsoft.com/office/drawing/2014/main" id="{40051F6C-286B-B8DB-6F8B-035C63F87D8F}"/>
            </a:ext>
          </a:extLst>
        </xdr:cNvPr>
        <xdr:cNvSpPr/>
      </xdr:nvSpPr>
      <xdr:spPr>
        <a:xfrm>
          <a:off x="282153" y="209550"/>
          <a:ext cx="8999259" cy="468013"/>
        </a:xfrm>
        <a:prstGeom prst="rect">
          <a:avLst/>
        </a:prstGeom>
        <a:solidFill>
          <a:schemeClr val="accent4">
            <a:lumMod val="40000"/>
            <a:lumOff val="60000"/>
          </a:schemeClr>
        </a:solidFill>
        <a:effectLst>
          <a:innerShdw blurRad="63500" dist="50800" dir="13500000">
            <a:prstClr val="black">
              <a:alpha val="50000"/>
            </a:prstClr>
          </a:innerShdw>
        </a:effectLst>
        <a:scene3d>
          <a:camera prst="orthographicFront"/>
          <a:lightRig rig="threePt" dir="t"/>
        </a:scene3d>
        <a:sp3d>
          <a:bevelT prst="relaxedInset"/>
        </a:sp3d>
      </xdr:spPr>
      <xdr:style>
        <a:lnRef idx="2">
          <a:schemeClr val="dk1"/>
        </a:lnRef>
        <a:fillRef idx="1">
          <a:schemeClr val="lt1"/>
        </a:fillRef>
        <a:effectRef idx="0">
          <a:schemeClr val="dk1"/>
        </a:effectRef>
        <a:fontRef idx="minor">
          <a:schemeClr val="dk1"/>
        </a:fontRef>
      </xdr:style>
      <xdr:txBody>
        <a:bodyPr wrap="none" lIns="91440" tIns="45720" rIns="91440" bIns="45720">
          <a:spAutoFit/>
        </a:bodyPr>
        <a:lstStyle/>
        <a:p>
          <a:pPr algn="ctr"/>
          <a:r>
            <a:rPr lang="fr-FR" sz="2400" b="0" cap="none" spc="0">
              <a:ln w="57150"/>
              <a:solidFill>
                <a:schemeClr val="accent1"/>
              </a:solidFill>
              <a:effectLst>
                <a:outerShdw blurRad="38100" dist="25400" dir="5400000" algn="ctr" rotWithShape="0">
                  <a:srgbClr val="6E747A">
                    <a:alpha val="43000"/>
                  </a:srgbClr>
                </a:outerShdw>
              </a:effectLst>
            </a:rPr>
            <a:t>Calcul du Rapport Légumineuses / Non-Légumineuses dans le mélange</a:t>
          </a:r>
          <a:endParaRPr lang="fr-BE" sz="2400" b="0" cap="none" spc="0">
            <a:ln w="57150"/>
            <a:solidFill>
              <a:schemeClr val="accent1"/>
            </a:solidFill>
            <a:effectLst>
              <a:outerShdw blurRad="38100" dist="25400" dir="5400000" algn="ctr" rotWithShape="0">
                <a:srgbClr val="6E747A">
                  <a:alpha val="43000"/>
                </a:srgbClr>
              </a:outerShdw>
            </a:effectLst>
          </a:endParaRP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91F7200-ADAA-432D-8F82-689A3AD3DFC5}" name="Tableau2" displayName="Tableau2" ref="B10:I20" totalsRowShown="0" headerRowDxfId="14" dataDxfId="13">
  <autoFilter ref="B10:I20" xr:uid="{591F7200-ADAA-432D-8F82-689A3AD3DFC5}"/>
  <tableColumns count="8">
    <tableColumn id="1" xr3:uid="{5875A40A-6643-40BC-BBD4-FD8D1F55D5BD}" name="Rang" dataDxfId="12"/>
    <tableColumn id="2" xr3:uid="{36E4EAF1-827C-43A1-AC6F-5EE2D2FCD6D2}" name="Espèce " dataDxfId="11"/>
    <tableColumn id="3" xr3:uid="{23B0528C-252F-45EB-B7B3-E8422EDAD88A}" name="Densité prévue (Kg/ha)" dataDxfId="10"/>
    <tableColumn id="4" xr3:uid="{58440A02-E2DE-4C95-98F1-5532103EB616}" name="Famille" dataDxfId="9">
      <calculatedColumnFormula>IF(ISBLANK(C11),"",VLOOKUP(C11,densite,3,FALSE))</calculatedColumnFormula>
    </tableColumn>
    <tableColumn id="8" xr3:uid="{523453F6-8144-4DC3-8BB6-8FFBA46297BE}" name="Densité en pure (Kg/ha)" dataDxfId="8">
      <calculatedColumnFormula>IF(ISBLANK(Tableau2[[#This Row],[Espèce ]]),"",VLOOKUP(Tableau2[[#This Row],[Espèce ]],densite,2,FALSE))</calculatedColumnFormula>
    </tableColumn>
    <tableColumn id="5" xr3:uid="{1D8D44AB-08C5-4543-B06F-FCAA829B099D}" name="rapport " dataDxfId="7">
      <calculatedColumnFormula>IF(ISBLANK(Tableau2[[#This Row],[Espèce ]]),"",Tableau2[[#This Row],[Densité prévue (Kg/ha)]]/VLOOKUP(Tableau2[[#This Row],[Espèce ]],densite,2,FALSE))</calculatedColumnFormula>
    </tableColumn>
    <tableColumn id="6" xr3:uid="{24CF0173-C96D-4693-B619-2FA5F52B62B1}" name="rapport lég" dataDxfId="6">
      <calculatedColumnFormula>IF(E11="légumineuses",G11,0)</calculatedColumnFormula>
    </tableColumn>
    <tableColumn id="7" xr3:uid="{65118E47-3033-48E5-A1D1-54891F5C2A38}" name="rapport non lég" dataDxfId="5">
      <calculatedColumnFormula>IF(Tableau2[[#This Row],[Famille]]="légumineuses",0,Tableau2[[#This Row],[rapport ]])</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D046E-1E74-4A7E-91DB-9A0422332999}">
  <sheetPr codeName="Feuil1"/>
  <dimension ref="A1:C51"/>
  <sheetViews>
    <sheetView workbookViewId="0">
      <selection sqref="A1:XFD1048576"/>
    </sheetView>
  </sheetViews>
  <sheetFormatPr baseColWidth="10" defaultColWidth="42" defaultRowHeight="15" x14ac:dyDescent="0.25"/>
  <sheetData>
    <row r="1" spans="1:3" x14ac:dyDescent="0.25">
      <c r="A1" s="1" t="s">
        <v>42</v>
      </c>
      <c r="B1" s="2" t="s">
        <v>56</v>
      </c>
      <c r="C1" s="1" t="s">
        <v>41</v>
      </c>
    </row>
    <row r="2" spans="1:3" x14ac:dyDescent="0.25">
      <c r="A2" s="4" t="s">
        <v>18</v>
      </c>
      <c r="B2" s="2">
        <v>40</v>
      </c>
      <c r="C2" s="3" t="s">
        <v>15</v>
      </c>
    </row>
    <row r="3" spans="1:3" x14ac:dyDescent="0.25">
      <c r="A3" s="4" t="s">
        <v>17</v>
      </c>
      <c r="B3" s="2">
        <v>120</v>
      </c>
      <c r="C3" s="3" t="s">
        <v>15</v>
      </c>
    </row>
    <row r="4" spans="1:3" x14ac:dyDescent="0.25">
      <c r="A4" s="4" t="s">
        <v>16</v>
      </c>
      <c r="B4" s="2">
        <v>120</v>
      </c>
      <c r="C4" s="3" t="s">
        <v>15</v>
      </c>
    </row>
    <row r="5" spans="1:3" x14ac:dyDescent="0.25">
      <c r="A5" s="4" t="s">
        <v>28</v>
      </c>
      <c r="B5" s="2">
        <v>5</v>
      </c>
      <c r="C5" s="3" t="s">
        <v>27</v>
      </c>
    </row>
    <row r="6" spans="1:3" x14ac:dyDescent="0.25">
      <c r="A6" s="4" t="s">
        <v>29</v>
      </c>
      <c r="B6" s="2">
        <v>10</v>
      </c>
      <c r="C6" s="3" t="s">
        <v>27</v>
      </c>
    </row>
    <row r="7" spans="1:3" x14ac:dyDescent="0.25">
      <c r="A7" s="4" t="s">
        <v>23</v>
      </c>
      <c r="B7" s="2">
        <v>100</v>
      </c>
      <c r="C7" s="3" t="s">
        <v>15</v>
      </c>
    </row>
    <row r="8" spans="1:3" x14ac:dyDescent="0.25">
      <c r="A8" s="4" t="s">
        <v>43</v>
      </c>
      <c r="B8" s="2">
        <v>30</v>
      </c>
      <c r="C8" s="3" t="s">
        <v>0</v>
      </c>
    </row>
    <row r="9" spans="1:3" x14ac:dyDescent="0.25">
      <c r="A9" s="4" t="s">
        <v>2</v>
      </c>
      <c r="B9" s="2">
        <v>235</v>
      </c>
      <c r="C9" s="3" t="s">
        <v>0</v>
      </c>
    </row>
    <row r="10" spans="1:3" x14ac:dyDescent="0.25">
      <c r="A10" s="4" t="s">
        <v>1</v>
      </c>
      <c r="B10" s="2">
        <v>235</v>
      </c>
      <c r="C10" s="3" t="s">
        <v>0</v>
      </c>
    </row>
    <row r="11" spans="1:3" x14ac:dyDescent="0.25">
      <c r="A11" s="4" t="s">
        <v>22</v>
      </c>
      <c r="B11" s="2">
        <v>80</v>
      </c>
      <c r="C11" s="3" t="s">
        <v>15</v>
      </c>
    </row>
    <row r="12" spans="1:3" x14ac:dyDescent="0.25">
      <c r="A12" s="4" t="s">
        <v>3</v>
      </c>
      <c r="B12" s="2">
        <v>50</v>
      </c>
      <c r="C12" s="3" t="s">
        <v>0</v>
      </c>
    </row>
    <row r="13" spans="1:3" x14ac:dyDescent="0.25">
      <c r="A13" s="3" t="s">
        <v>44</v>
      </c>
      <c r="B13" s="2">
        <v>100</v>
      </c>
      <c r="C13" s="3" t="s">
        <v>0</v>
      </c>
    </row>
    <row r="14" spans="1:3" x14ac:dyDescent="0.25">
      <c r="A14" s="4" t="s">
        <v>40</v>
      </c>
      <c r="B14" s="2">
        <v>40</v>
      </c>
      <c r="C14" s="3" t="s">
        <v>35</v>
      </c>
    </row>
    <row r="15" spans="1:3" x14ac:dyDescent="0.25">
      <c r="A15" s="4" t="s">
        <v>45</v>
      </c>
      <c r="B15" s="2">
        <v>25</v>
      </c>
      <c r="C15" s="3" t="s">
        <v>0</v>
      </c>
    </row>
    <row r="16" spans="1:3" x14ac:dyDescent="0.25">
      <c r="A16" s="4" t="s">
        <v>46</v>
      </c>
      <c r="B16" s="2">
        <v>25</v>
      </c>
      <c r="C16" s="3" t="s">
        <v>0</v>
      </c>
    </row>
    <row r="17" spans="1:3" x14ac:dyDescent="0.25">
      <c r="A17" s="4" t="s">
        <v>47</v>
      </c>
      <c r="B17" s="2">
        <v>25</v>
      </c>
      <c r="C17" s="3" t="s">
        <v>0</v>
      </c>
    </row>
    <row r="18" spans="1:3" x14ac:dyDescent="0.25">
      <c r="A18" s="4" t="s">
        <v>48</v>
      </c>
      <c r="B18" s="2">
        <v>25</v>
      </c>
      <c r="C18" s="3" t="s">
        <v>15</v>
      </c>
    </row>
    <row r="19" spans="1:3" x14ac:dyDescent="0.25">
      <c r="A19" s="4" t="s">
        <v>49</v>
      </c>
      <c r="B19" s="2">
        <v>25</v>
      </c>
      <c r="C19" s="3" t="s">
        <v>0</v>
      </c>
    </row>
    <row r="20" spans="1:3" x14ac:dyDescent="0.25">
      <c r="A20" s="4" t="s">
        <v>24</v>
      </c>
      <c r="B20" s="2">
        <v>25</v>
      </c>
      <c r="C20" s="3" t="s">
        <v>15</v>
      </c>
    </row>
    <row r="21" spans="1:3" x14ac:dyDescent="0.25">
      <c r="A21" s="4" t="s">
        <v>30</v>
      </c>
      <c r="B21" s="2">
        <v>8</v>
      </c>
      <c r="C21" s="3" t="s">
        <v>27</v>
      </c>
    </row>
    <row r="22" spans="1:3" x14ac:dyDescent="0.25">
      <c r="A22" s="4" t="s">
        <v>31</v>
      </c>
      <c r="B22" s="2">
        <v>3</v>
      </c>
      <c r="C22" s="3" t="s">
        <v>27</v>
      </c>
    </row>
    <row r="23" spans="1:3" x14ac:dyDescent="0.25">
      <c r="A23" s="4" t="s">
        <v>50</v>
      </c>
      <c r="B23" s="2">
        <v>6</v>
      </c>
      <c r="C23" s="3" t="s">
        <v>27</v>
      </c>
    </row>
    <row r="24" spans="1:3" x14ac:dyDescent="0.25">
      <c r="A24" s="4" t="s">
        <v>32</v>
      </c>
      <c r="B24" s="2">
        <v>5</v>
      </c>
      <c r="C24" s="3" t="s">
        <v>27</v>
      </c>
    </row>
    <row r="25" spans="1:3" x14ac:dyDescent="0.25">
      <c r="A25" s="4" t="s">
        <v>36</v>
      </c>
      <c r="B25" s="2">
        <v>8</v>
      </c>
      <c r="C25" s="3" t="s">
        <v>35</v>
      </c>
    </row>
    <row r="26" spans="1:3" x14ac:dyDescent="0.25">
      <c r="A26" s="4" t="s">
        <v>38</v>
      </c>
      <c r="B26" s="2">
        <v>10</v>
      </c>
      <c r="C26" s="3" t="s">
        <v>35</v>
      </c>
    </row>
    <row r="27" spans="1:3" x14ac:dyDescent="0.25">
      <c r="A27" s="4" t="s">
        <v>6</v>
      </c>
      <c r="B27" s="2">
        <v>100</v>
      </c>
      <c r="C27" s="3" t="s">
        <v>0</v>
      </c>
    </row>
    <row r="28" spans="1:3" x14ac:dyDescent="0.25">
      <c r="A28" s="4" t="s">
        <v>5</v>
      </c>
      <c r="B28" s="2">
        <v>100</v>
      </c>
      <c r="C28" s="3" t="s">
        <v>0</v>
      </c>
    </row>
    <row r="29" spans="1:3" x14ac:dyDescent="0.25">
      <c r="A29" s="4" t="s">
        <v>4</v>
      </c>
      <c r="B29" s="2">
        <v>200</v>
      </c>
      <c r="C29" s="3" t="s">
        <v>0</v>
      </c>
    </row>
    <row r="30" spans="1:3" x14ac:dyDescent="0.25">
      <c r="A30" s="4" t="s">
        <v>33</v>
      </c>
      <c r="B30" s="2">
        <v>10</v>
      </c>
      <c r="C30" s="3" t="s">
        <v>27</v>
      </c>
    </row>
    <row r="31" spans="1:3" x14ac:dyDescent="0.25">
      <c r="A31" s="4" t="s">
        <v>34</v>
      </c>
      <c r="B31" s="2">
        <v>12</v>
      </c>
      <c r="C31" s="3" t="s">
        <v>27</v>
      </c>
    </row>
    <row r="32" spans="1:3" x14ac:dyDescent="0.25">
      <c r="A32" s="4" t="s">
        <v>26</v>
      </c>
      <c r="B32" s="2">
        <v>35</v>
      </c>
      <c r="C32" s="3" t="s">
        <v>15</v>
      </c>
    </row>
    <row r="33" spans="1:3" x14ac:dyDescent="0.25">
      <c r="A33" s="4" t="s">
        <v>25</v>
      </c>
      <c r="B33" s="2">
        <v>20</v>
      </c>
      <c r="C33" s="3" t="s">
        <v>15</v>
      </c>
    </row>
    <row r="34" spans="1:3" x14ac:dyDescent="0.25">
      <c r="A34" s="4" t="s">
        <v>51</v>
      </c>
      <c r="B34" s="2">
        <v>130</v>
      </c>
      <c r="C34" s="3" t="s">
        <v>0</v>
      </c>
    </row>
    <row r="35" spans="1:3" x14ac:dyDescent="0.25">
      <c r="A35" s="4" t="s">
        <v>52</v>
      </c>
      <c r="B35" s="2">
        <v>40</v>
      </c>
      <c r="C35" s="3" t="s">
        <v>0</v>
      </c>
    </row>
    <row r="36" spans="1:3" x14ac:dyDescent="0.25">
      <c r="A36" s="4" t="s">
        <v>39</v>
      </c>
      <c r="B36" s="2">
        <v>40</v>
      </c>
      <c r="C36" s="3" t="s">
        <v>35</v>
      </c>
    </row>
    <row r="37" spans="1:3" x14ac:dyDescent="0.25">
      <c r="A37" s="4" t="s">
        <v>19</v>
      </c>
      <c r="B37" s="2">
        <v>120</v>
      </c>
      <c r="C37" s="3" t="s">
        <v>15</v>
      </c>
    </row>
    <row r="38" spans="1:3" x14ac:dyDescent="0.25">
      <c r="A38" s="4" t="s">
        <v>20</v>
      </c>
      <c r="B38" s="2">
        <v>40</v>
      </c>
      <c r="C38" s="3" t="s">
        <v>15</v>
      </c>
    </row>
    <row r="39" spans="1:3" x14ac:dyDescent="0.25">
      <c r="A39" s="4" t="s">
        <v>53</v>
      </c>
      <c r="B39" s="2">
        <v>25</v>
      </c>
      <c r="C39" s="3" t="s">
        <v>15</v>
      </c>
    </row>
    <row r="40" spans="1:3" x14ac:dyDescent="0.25">
      <c r="A40" s="4" t="s">
        <v>37</v>
      </c>
      <c r="B40" s="2">
        <v>50</v>
      </c>
      <c r="C40" s="3" t="s">
        <v>35</v>
      </c>
    </row>
    <row r="41" spans="1:3" x14ac:dyDescent="0.25">
      <c r="A41" s="4" t="s">
        <v>10</v>
      </c>
      <c r="B41" s="2">
        <v>5</v>
      </c>
      <c r="C41" s="3" t="s">
        <v>0</v>
      </c>
    </row>
    <row r="42" spans="1:3" x14ac:dyDescent="0.25">
      <c r="A42" s="4" t="s">
        <v>7</v>
      </c>
      <c r="B42" s="2">
        <v>25</v>
      </c>
      <c r="C42" s="3" t="s">
        <v>0</v>
      </c>
    </row>
    <row r="43" spans="1:3" x14ac:dyDescent="0.25">
      <c r="A43" s="4" t="s">
        <v>54</v>
      </c>
      <c r="B43" s="2">
        <v>10</v>
      </c>
      <c r="C43" s="3" t="s">
        <v>0</v>
      </c>
    </row>
    <row r="44" spans="1:3" x14ac:dyDescent="0.25">
      <c r="A44" s="4" t="s">
        <v>9</v>
      </c>
      <c r="B44" s="2">
        <v>20</v>
      </c>
      <c r="C44" s="3" t="s">
        <v>0</v>
      </c>
    </row>
    <row r="45" spans="1:3" x14ac:dyDescent="0.25">
      <c r="A45" s="4" t="s">
        <v>8</v>
      </c>
      <c r="B45" s="2">
        <v>25</v>
      </c>
      <c r="C45" s="3" t="s">
        <v>0</v>
      </c>
    </row>
    <row r="46" spans="1:3" x14ac:dyDescent="0.25">
      <c r="A46" s="4" t="s">
        <v>11</v>
      </c>
      <c r="B46" s="2">
        <v>25</v>
      </c>
      <c r="C46" s="3" t="s">
        <v>0</v>
      </c>
    </row>
    <row r="47" spans="1:3" x14ac:dyDescent="0.25">
      <c r="A47" s="4" t="s">
        <v>21</v>
      </c>
      <c r="B47" s="2">
        <v>100</v>
      </c>
      <c r="C47" s="3" t="s">
        <v>15</v>
      </c>
    </row>
    <row r="48" spans="1:3" x14ac:dyDescent="0.25">
      <c r="A48" s="4" t="s">
        <v>13</v>
      </c>
      <c r="B48" s="2">
        <v>50</v>
      </c>
      <c r="C48" s="3" t="s">
        <v>0</v>
      </c>
    </row>
    <row r="49" spans="1:3" x14ac:dyDescent="0.25">
      <c r="A49" s="4" t="s">
        <v>12</v>
      </c>
      <c r="B49" s="2">
        <v>50</v>
      </c>
      <c r="C49" s="3" t="s">
        <v>0</v>
      </c>
    </row>
    <row r="50" spans="1:3" x14ac:dyDescent="0.25">
      <c r="A50" s="4" t="s">
        <v>55</v>
      </c>
      <c r="B50" s="2">
        <v>55</v>
      </c>
      <c r="C50" s="3" t="s">
        <v>0</v>
      </c>
    </row>
    <row r="51" spans="1:3" x14ac:dyDescent="0.25">
      <c r="A51" s="4" t="s">
        <v>14</v>
      </c>
      <c r="B51" s="2">
        <v>35</v>
      </c>
      <c r="C51" s="3" t="s">
        <v>0</v>
      </c>
    </row>
  </sheetData>
  <sortState xmlns:xlrd2="http://schemas.microsoft.com/office/spreadsheetml/2017/richdata2" ref="A2:B51">
    <sortCondition ref="A2:A51"/>
  </sortState>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1AF70-7CF0-4787-B96B-5892BA94015D}">
  <sheetPr codeName="Feuil2"/>
  <dimension ref="A1:BL548"/>
  <sheetViews>
    <sheetView tabSelected="1" topLeftCell="A10" workbookViewId="0">
      <selection activeCell="C19" sqref="C19"/>
    </sheetView>
  </sheetViews>
  <sheetFormatPr baseColWidth="10" defaultRowHeight="15" x14ac:dyDescent="0.25"/>
  <cols>
    <col min="1" max="1" width="11.42578125" style="6" customWidth="1"/>
    <col min="2" max="2" width="43.5703125" customWidth="1"/>
    <col min="3" max="3" width="30" customWidth="1"/>
    <col min="4" max="4" width="21.140625" customWidth="1"/>
    <col min="5" max="5" width="15.42578125" customWidth="1"/>
    <col min="6" max="6" width="17.5703125" customWidth="1"/>
    <col min="7" max="7" width="19.7109375" hidden="1" customWidth="1"/>
    <col min="8" max="8" width="16.140625" hidden="1" customWidth="1"/>
    <col min="9" max="9" width="8.42578125" hidden="1" customWidth="1"/>
    <col min="10" max="12" width="16.140625" style="6" customWidth="1"/>
    <col min="13" max="14" width="11.42578125" style="6" customWidth="1"/>
    <col min="15" max="64" width="11.42578125" style="6"/>
  </cols>
  <sheetData>
    <row r="1" spans="1:64" x14ac:dyDescent="0.25">
      <c r="B1" s="7"/>
      <c r="C1" s="6"/>
      <c r="D1" s="6"/>
      <c r="E1" s="6"/>
      <c r="F1" s="6"/>
      <c r="G1" s="6"/>
      <c r="H1" s="6"/>
      <c r="I1" s="8"/>
    </row>
    <row r="2" spans="1:64" x14ac:dyDescent="0.25">
      <c r="B2" s="7"/>
      <c r="C2" s="6"/>
      <c r="D2" s="6"/>
      <c r="E2" s="6"/>
      <c r="F2" s="6"/>
      <c r="G2" s="6"/>
      <c r="H2" s="6"/>
      <c r="I2" s="8"/>
    </row>
    <row r="3" spans="1:64" x14ac:dyDescent="0.25">
      <c r="B3" s="7"/>
      <c r="C3" s="6"/>
      <c r="D3" s="6"/>
      <c r="E3" s="6"/>
      <c r="F3" s="6"/>
      <c r="G3" s="6"/>
      <c r="H3" s="6"/>
      <c r="I3" s="8"/>
    </row>
    <row r="4" spans="1:64" x14ac:dyDescent="0.25">
      <c r="B4" s="7"/>
      <c r="C4" s="6"/>
      <c r="D4" s="6"/>
      <c r="E4" s="6"/>
      <c r="F4" s="6"/>
      <c r="G4" s="6"/>
      <c r="H4" s="6"/>
      <c r="I4" s="8"/>
    </row>
    <row r="5" spans="1:64" x14ac:dyDescent="0.25">
      <c r="B5" s="7"/>
      <c r="C5" s="6"/>
      <c r="D5" s="6"/>
      <c r="E5" s="6"/>
      <c r="F5" s="6"/>
      <c r="G5" s="6"/>
      <c r="H5" s="6"/>
      <c r="I5" s="8"/>
    </row>
    <row r="6" spans="1:64" x14ac:dyDescent="0.25">
      <c r="B6" s="7"/>
      <c r="C6" s="6"/>
      <c r="D6" s="6"/>
      <c r="E6" s="6"/>
      <c r="F6" s="6"/>
      <c r="G6" s="6"/>
      <c r="H6" s="6"/>
      <c r="I6" s="8"/>
    </row>
    <row r="7" spans="1:64" x14ac:dyDescent="0.25">
      <c r="B7" s="7"/>
      <c r="C7" s="6"/>
      <c r="D7" s="6"/>
      <c r="E7" s="6"/>
      <c r="F7" s="6"/>
      <c r="G7" s="6"/>
      <c r="H7" s="6"/>
      <c r="I7" s="8"/>
    </row>
    <row r="8" spans="1:64" x14ac:dyDescent="0.25">
      <c r="B8" s="7"/>
      <c r="C8" s="17" t="s">
        <v>69</v>
      </c>
      <c r="D8" s="17"/>
      <c r="E8" s="6"/>
      <c r="F8" s="6"/>
      <c r="G8" s="6"/>
      <c r="H8" s="6"/>
      <c r="I8" s="8"/>
    </row>
    <row r="9" spans="1:64" ht="15.75" thickBot="1" x14ac:dyDescent="0.3">
      <c r="B9" s="7"/>
      <c r="C9" s="10"/>
      <c r="D9" s="10"/>
      <c r="E9" s="6"/>
      <c r="F9" s="6"/>
      <c r="G9" s="6"/>
      <c r="H9" s="6"/>
      <c r="I9" s="8"/>
    </row>
    <row r="10" spans="1:64" s="26" customFormat="1" ht="35.25" customHeight="1" x14ac:dyDescent="0.25">
      <c r="A10" s="25"/>
      <c r="B10" s="26" t="s">
        <v>57</v>
      </c>
      <c r="C10" s="27" t="s">
        <v>68</v>
      </c>
      <c r="D10" s="23" t="s">
        <v>63</v>
      </c>
      <c r="E10" s="26" t="s">
        <v>61</v>
      </c>
      <c r="F10" s="26" t="s">
        <v>62</v>
      </c>
      <c r="G10" s="26" t="s">
        <v>58</v>
      </c>
      <c r="H10" s="26" t="s">
        <v>59</v>
      </c>
      <c r="I10" s="26" t="s">
        <v>60</v>
      </c>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row>
    <row r="11" spans="1:64" x14ac:dyDescent="0.25">
      <c r="B11" t="str">
        <f>IF(ISBLANK(Tableau2[[#This Row],[Espèce ]]),"","Espece"&amp;" "&amp; 1)</f>
        <v>Espece 1</v>
      </c>
      <c r="C11" s="18" t="s">
        <v>16</v>
      </c>
      <c r="D11" s="21">
        <v>60.2</v>
      </c>
      <c r="E11" t="str">
        <f t="shared" ref="E11:E20" si="0">IF(ISBLANK(C11),"",VLOOKUP(C11,densite,3,FALSE))</f>
        <v>Graminées</v>
      </c>
      <c r="F11" s="22">
        <f>IF(ISBLANK(Tableau2[[#This Row],[Espèce ]]),"",VLOOKUP(Tableau2[[#This Row],[Espèce ]],densite,2,FALSE))</f>
        <v>120</v>
      </c>
      <c r="G11">
        <f>IF(ISBLANK(Tableau2[[#This Row],[Espèce ]]),"",Tableau2[[#This Row],[Densité prévue (Kg/ha)]]/VLOOKUP(Tableau2[[#This Row],[Espèce ]],densite,2,FALSE))</f>
        <v>0.50166666666666671</v>
      </c>
      <c r="H11">
        <f>IF(E11="légumineuses",G11,0)</f>
        <v>0</v>
      </c>
      <c r="I11">
        <f>IF(Tableau2[[#This Row],[Famille]]="légumineuses",0,Tableau2[[#This Row],[rapport ]])</f>
        <v>0.50166666666666671</v>
      </c>
    </row>
    <row r="12" spans="1:64" x14ac:dyDescent="0.25">
      <c r="B12" t="str">
        <f>IF(ISBLANK(Tableau2[[#This Row],[Espèce ]]),"","Espece"&amp;" "&amp; 2)</f>
        <v>Espece 2</v>
      </c>
      <c r="C12" s="18" t="s">
        <v>2</v>
      </c>
      <c r="D12" s="21">
        <v>117</v>
      </c>
      <c r="E12" t="str">
        <f t="shared" si="0"/>
        <v>Légumineuses</v>
      </c>
      <c r="F12" s="22">
        <f>IF(ISBLANK(Tableau2[[#This Row],[Espèce ]]),"",VLOOKUP(Tableau2[[#This Row],[Espèce ]],densite,2,FALSE))</f>
        <v>235</v>
      </c>
      <c r="G12">
        <f>IF(ISBLANK(Tableau2[[#This Row],[Espèce ]]),"",Tableau2[[#This Row],[Densité prévue (Kg/ha)]]/VLOOKUP(Tableau2[[#This Row],[Espèce ]],densite,2,FALSE))</f>
        <v>0.49787234042553191</v>
      </c>
      <c r="H12">
        <f t="shared" ref="H12:H20" si="1">IF(E12="légumineuses",G12,0)</f>
        <v>0.49787234042553191</v>
      </c>
      <c r="I12">
        <f>IF(Tableau2[[#This Row],[Famille]]="légumineuses",0,Tableau2[[#This Row],[rapport ]])</f>
        <v>0</v>
      </c>
    </row>
    <row r="13" spans="1:64" x14ac:dyDescent="0.25">
      <c r="B13" t="str">
        <f>IF(ISBLANK(Tableau2[[#This Row],[Espèce ]]),"","Espece"&amp;" "&amp; 3)</f>
        <v/>
      </c>
      <c r="C13" s="18"/>
      <c r="D13" s="21"/>
      <c r="E13" t="str">
        <f t="shared" si="0"/>
        <v/>
      </c>
      <c r="F13" s="22" t="str">
        <f>IF(ISBLANK(Tableau2[[#This Row],[Espèce ]]),"",VLOOKUP(Tableau2[[#This Row],[Espèce ]],densite,2,FALSE))</f>
        <v/>
      </c>
      <c r="G13" t="str">
        <f>IF(ISBLANK(Tableau2[[#This Row],[Espèce ]]),"",Tableau2[[#This Row],[Densité prévue (Kg/ha)]]/VLOOKUP(Tableau2[[#This Row],[Espèce ]],densite,2,FALSE))</f>
        <v/>
      </c>
      <c r="H13">
        <f t="shared" si="1"/>
        <v>0</v>
      </c>
      <c r="I13" t="str">
        <f>IF(Tableau2[[#This Row],[Famille]]="légumineuses",0,Tableau2[[#This Row],[rapport ]])</f>
        <v/>
      </c>
    </row>
    <row r="14" spans="1:64" x14ac:dyDescent="0.25">
      <c r="B14" t="str">
        <f>IF(ISBLANK(Tableau2[[#This Row],[Espèce ]]),"","Espece"&amp;" "&amp; 4)</f>
        <v/>
      </c>
      <c r="C14" s="18"/>
      <c r="D14" s="21"/>
      <c r="E14" t="str">
        <f t="shared" si="0"/>
        <v/>
      </c>
      <c r="F14" s="22" t="str">
        <f>IF(ISBLANK(Tableau2[[#This Row],[Espèce ]]),"",VLOOKUP(Tableau2[[#This Row],[Espèce ]],densite,2,FALSE))</f>
        <v/>
      </c>
      <c r="G14" t="str">
        <f>IF(ISBLANK(Tableau2[[#This Row],[Espèce ]]),"",Tableau2[[#This Row],[Densité prévue (Kg/ha)]]/VLOOKUP(Tableau2[[#This Row],[Espèce ]],densite,2,FALSE))</f>
        <v/>
      </c>
      <c r="H14">
        <f t="shared" si="1"/>
        <v>0</v>
      </c>
      <c r="I14" t="str">
        <f>IF(Tableau2[[#This Row],[Famille]]="légumineuses",0,Tableau2[[#This Row],[rapport ]])</f>
        <v/>
      </c>
    </row>
    <row r="15" spans="1:64" x14ac:dyDescent="0.25">
      <c r="B15" t="str">
        <f>IF(ISBLANK(Tableau2[[#This Row],[Espèce ]]),"","Espece"&amp;" "&amp; 5)</f>
        <v/>
      </c>
      <c r="C15" s="18"/>
      <c r="D15" s="21"/>
      <c r="E15" t="str">
        <f t="shared" si="0"/>
        <v/>
      </c>
      <c r="F15" s="22" t="str">
        <f>IF(ISBLANK(Tableau2[[#This Row],[Espèce ]]),"",VLOOKUP(Tableau2[[#This Row],[Espèce ]],densite,2,FALSE))</f>
        <v/>
      </c>
      <c r="G15" t="str">
        <f>IF(ISBLANK(Tableau2[[#This Row],[Espèce ]]),"",Tableau2[[#This Row],[Densité prévue (Kg/ha)]]/VLOOKUP(Tableau2[[#This Row],[Espèce ]],densite,2,FALSE))</f>
        <v/>
      </c>
      <c r="H15">
        <f t="shared" si="1"/>
        <v>0</v>
      </c>
      <c r="I15" t="str">
        <f>IF(Tableau2[[#This Row],[Famille]]="légumineuses",0,Tableau2[[#This Row],[rapport ]])</f>
        <v/>
      </c>
    </row>
    <row r="16" spans="1:64" x14ac:dyDescent="0.25">
      <c r="B16" t="str">
        <f>IF(ISBLANK(Tableau2[[#This Row],[Espèce ]]),"","Espece"&amp;" "&amp; 6)</f>
        <v/>
      </c>
      <c r="C16" s="18"/>
      <c r="D16" s="21"/>
      <c r="E16" t="str">
        <f t="shared" si="0"/>
        <v/>
      </c>
      <c r="F16" s="22" t="str">
        <f>IF(ISBLANK(Tableau2[[#This Row],[Espèce ]]),"",VLOOKUP(Tableau2[[#This Row],[Espèce ]],densite,2,FALSE))</f>
        <v/>
      </c>
      <c r="G16" t="str">
        <f>IF(ISBLANK(Tableau2[[#This Row],[Espèce ]]),"",Tableau2[[#This Row],[Densité prévue (Kg/ha)]]/VLOOKUP(Tableau2[[#This Row],[Espèce ]],densite,2,FALSE))</f>
        <v/>
      </c>
      <c r="H16">
        <f t="shared" si="1"/>
        <v>0</v>
      </c>
      <c r="I16" t="str">
        <f>IF(Tableau2[[#This Row],[Famille]]="légumineuses",0,Tableau2[[#This Row],[rapport ]])</f>
        <v/>
      </c>
    </row>
    <row r="17" spans="1:64" x14ac:dyDescent="0.25">
      <c r="B17" t="str">
        <f>IF(ISBLANK(Tableau2[[#This Row],[Espèce ]]),"","Espece"&amp;" "&amp; 7)</f>
        <v/>
      </c>
      <c r="C17" s="18"/>
      <c r="D17" s="21"/>
      <c r="E17" t="str">
        <f t="shared" si="0"/>
        <v/>
      </c>
      <c r="F17" s="22" t="str">
        <f>IF(ISBLANK(Tableau2[[#This Row],[Espèce ]]),"",VLOOKUP(Tableau2[[#This Row],[Espèce ]],densite,2,FALSE))</f>
        <v/>
      </c>
      <c r="G17" t="str">
        <f>IF(ISBLANK(Tableau2[[#This Row],[Espèce ]]),"",Tableau2[[#This Row],[Densité prévue (Kg/ha)]]/VLOOKUP(Tableau2[[#This Row],[Espèce ]],densite,2,FALSE))</f>
        <v/>
      </c>
      <c r="H17">
        <f t="shared" si="1"/>
        <v>0</v>
      </c>
      <c r="I17" t="str">
        <f>IF(Tableau2[[#This Row],[Famille]]="légumineuses",0,Tableau2[[#This Row],[rapport ]])</f>
        <v/>
      </c>
    </row>
    <row r="18" spans="1:64" x14ac:dyDescent="0.25">
      <c r="B18" t="str">
        <f>IF(ISBLANK(Tableau2[[#This Row],[Espèce ]]),"","Espece"&amp;" "&amp; 8)</f>
        <v/>
      </c>
      <c r="C18" s="18"/>
      <c r="D18" s="21"/>
      <c r="E18" t="str">
        <f t="shared" si="0"/>
        <v/>
      </c>
      <c r="F18" s="22" t="str">
        <f>IF(ISBLANK(Tableau2[[#This Row],[Espèce ]]),"",VLOOKUP(Tableau2[[#This Row],[Espèce ]],densite,2,FALSE))</f>
        <v/>
      </c>
      <c r="G18" t="str">
        <f>IF(ISBLANK(Tableau2[[#This Row],[Espèce ]]),"",Tableau2[[#This Row],[Densité prévue (Kg/ha)]]/VLOOKUP(Tableau2[[#This Row],[Espèce ]],densite,2,FALSE))</f>
        <v/>
      </c>
      <c r="H18">
        <f t="shared" si="1"/>
        <v>0</v>
      </c>
      <c r="I18" t="str">
        <f>IF(Tableau2[[#This Row],[Famille]]="légumineuses",0,Tableau2[[#This Row],[rapport ]])</f>
        <v/>
      </c>
    </row>
    <row r="19" spans="1:64" x14ac:dyDescent="0.25">
      <c r="B19" t="str">
        <f>IF(ISBLANK(Tableau2[[#This Row],[Espèce ]]),"","Espece"&amp;" "&amp; 9)</f>
        <v/>
      </c>
      <c r="C19" s="18"/>
      <c r="D19" s="21"/>
      <c r="E19" t="str">
        <f t="shared" si="0"/>
        <v/>
      </c>
      <c r="F19" s="22" t="str">
        <f>IF(ISBLANK(Tableau2[[#This Row],[Espèce ]]),"",VLOOKUP(Tableau2[[#This Row],[Espèce ]],densite,2,FALSE))</f>
        <v/>
      </c>
      <c r="G19" t="str">
        <f>IF(ISBLANK(Tableau2[[#This Row],[Espèce ]]),"",Tableau2[[#This Row],[Densité prévue (Kg/ha)]]/VLOOKUP(Tableau2[[#This Row],[Espèce ]],densite,2,FALSE))</f>
        <v/>
      </c>
      <c r="H19">
        <f t="shared" si="1"/>
        <v>0</v>
      </c>
      <c r="I19" t="str">
        <f>IF(Tableau2[[#This Row],[Famille]]="légumineuses",0,Tableau2[[#This Row],[rapport ]])</f>
        <v/>
      </c>
    </row>
    <row r="20" spans="1:64" ht="15.75" thickBot="1" x14ac:dyDescent="0.3">
      <c r="B20" t="str">
        <f>IF(ISBLANK(Tableau2[[#This Row],[Espèce ]]),"","Espece"&amp;" "&amp; 10)</f>
        <v/>
      </c>
      <c r="C20" s="19"/>
      <c r="D20" s="24"/>
      <c r="E20" t="str">
        <f t="shared" si="0"/>
        <v/>
      </c>
      <c r="F20" s="22" t="str">
        <f>IF(ISBLANK(Tableau2[[#This Row],[Espèce ]]),"",VLOOKUP(Tableau2[[#This Row],[Espèce ]],densite,2,FALSE))</f>
        <v/>
      </c>
      <c r="G20" t="str">
        <f>IF(ISBLANK(Tableau2[[#This Row],[Espèce ]]),"",Tableau2[[#This Row],[Densité prévue (Kg/ha)]]/VLOOKUP(Tableau2[[#This Row],[Espèce ]],densite,2,FALSE))</f>
        <v/>
      </c>
      <c r="H20">
        <f t="shared" si="1"/>
        <v>0</v>
      </c>
      <c r="I20" t="str">
        <f>IF(Tableau2[[#This Row],[Famille]]="légumineuses",0,Tableau2[[#This Row],[rapport ]])</f>
        <v/>
      </c>
    </row>
    <row r="21" spans="1:64" x14ac:dyDescent="0.25">
      <c r="B21" s="6"/>
      <c r="C21" s="13"/>
      <c r="D21" s="14"/>
      <c r="E21" s="6"/>
      <c r="F21" s="6"/>
    </row>
    <row r="22" spans="1:64" x14ac:dyDescent="0.25">
      <c r="B22" s="6"/>
      <c r="C22" s="9"/>
      <c r="D22" s="10"/>
      <c r="E22" s="11"/>
      <c r="F22" s="6"/>
    </row>
    <row r="23" spans="1:64" x14ac:dyDescent="0.25">
      <c r="A23" s="8"/>
      <c r="B23" s="5" t="s">
        <v>65</v>
      </c>
      <c r="C23" s="20">
        <f>SUM(Tableau2[rapport lég])</f>
        <v>0.49787234042553191</v>
      </c>
      <c r="D23" s="2" t="str">
        <f>IF(C23=0," ",IF(C23&gt;=0.5,"condition non remplie","condition ok"))</f>
        <v>condition ok</v>
      </c>
      <c r="E23" s="12"/>
      <c r="F23" s="6"/>
      <c r="I23" s="6"/>
      <c r="BL23"/>
    </row>
    <row r="24" spans="1:64" x14ac:dyDescent="0.25">
      <c r="A24" s="8"/>
      <c r="B24" s="5" t="s">
        <v>64</v>
      </c>
      <c r="C24" s="20">
        <f>SUM(Tableau2[rapport non lég])</f>
        <v>0.50166666666666671</v>
      </c>
      <c r="D24" s="2" t="str">
        <f>IF(C24=0," ",IF(C24&lt;=0.5,"condition non remplie","condition ok"))</f>
        <v>condition ok</v>
      </c>
      <c r="E24" s="12"/>
      <c r="F24" s="6"/>
      <c r="I24" s="6"/>
      <c r="BL24"/>
    </row>
    <row r="25" spans="1:64" x14ac:dyDescent="0.25">
      <c r="B25" s="13"/>
      <c r="C25" s="14"/>
      <c r="D25" s="14"/>
      <c r="E25" s="8"/>
      <c r="F25" s="6"/>
      <c r="I25" s="6"/>
      <c r="BL25"/>
    </row>
    <row r="26" spans="1:64" x14ac:dyDescent="0.25">
      <c r="B26" s="15" t="s">
        <v>66</v>
      </c>
      <c r="C26" s="10"/>
      <c r="D26" s="10"/>
      <c r="E26" s="11"/>
      <c r="F26" s="10"/>
      <c r="I26" s="6"/>
      <c r="BL26"/>
    </row>
    <row r="27" spans="1:64" ht="15" customHeight="1" x14ac:dyDescent="0.25">
      <c r="A27" s="8"/>
      <c r="B27" s="28" t="s">
        <v>67</v>
      </c>
      <c r="C27" s="28"/>
      <c r="D27" s="28"/>
      <c r="E27" s="28"/>
      <c r="F27" s="29"/>
      <c r="I27" s="6"/>
      <c r="BL27"/>
    </row>
    <row r="28" spans="1:64" x14ac:dyDescent="0.25">
      <c r="A28" s="8"/>
      <c r="B28" s="28"/>
      <c r="C28" s="28"/>
      <c r="D28" s="28"/>
      <c r="E28" s="28"/>
      <c r="F28" s="29"/>
      <c r="I28" s="6"/>
      <c r="BL28"/>
    </row>
    <row r="29" spans="1:64" x14ac:dyDescent="0.25">
      <c r="A29" s="8"/>
      <c r="B29" s="28"/>
      <c r="C29" s="28"/>
      <c r="D29" s="28"/>
      <c r="E29" s="28"/>
      <c r="F29" s="29"/>
      <c r="I29" s="6"/>
      <c r="BL29"/>
    </row>
    <row r="30" spans="1:64" x14ac:dyDescent="0.25">
      <c r="B30" s="14"/>
      <c r="C30" s="13"/>
      <c r="D30" s="14"/>
      <c r="E30" s="16"/>
      <c r="F30" s="14"/>
    </row>
    <row r="31" spans="1:64" x14ac:dyDescent="0.25">
      <c r="B31" s="6"/>
      <c r="C31" s="7"/>
      <c r="D31" s="6"/>
      <c r="E31" s="8"/>
      <c r="F31" s="6"/>
    </row>
    <row r="32" spans="1:64" x14ac:dyDescent="0.25">
      <c r="B32" s="6"/>
      <c r="C32" s="7"/>
      <c r="D32" s="6"/>
      <c r="E32" s="8"/>
      <c r="F32" s="6"/>
    </row>
    <row r="33" spans="2:6" x14ac:dyDescent="0.25">
      <c r="B33" s="6"/>
      <c r="C33" s="7"/>
      <c r="D33" s="6"/>
      <c r="E33" s="8"/>
      <c r="F33" s="6"/>
    </row>
    <row r="34" spans="2:6" x14ac:dyDescent="0.25">
      <c r="B34" s="6"/>
      <c r="C34" s="7"/>
      <c r="D34" s="6"/>
      <c r="E34" s="6"/>
      <c r="F34" s="6"/>
    </row>
    <row r="35" spans="2:6" x14ac:dyDescent="0.25">
      <c r="B35" s="6"/>
      <c r="C35" s="7"/>
      <c r="D35" s="6"/>
      <c r="E35" s="6"/>
      <c r="F35" s="6"/>
    </row>
    <row r="36" spans="2:6" x14ac:dyDescent="0.25">
      <c r="B36" s="6"/>
      <c r="C36" s="7"/>
      <c r="D36" s="6"/>
      <c r="E36" s="6"/>
      <c r="F36" s="6"/>
    </row>
    <row r="37" spans="2:6" x14ac:dyDescent="0.25">
      <c r="B37" s="6"/>
      <c r="C37" s="7"/>
      <c r="D37" s="6"/>
      <c r="E37" s="6"/>
      <c r="F37" s="6"/>
    </row>
    <row r="38" spans="2:6" x14ac:dyDescent="0.25">
      <c r="B38" s="6"/>
      <c r="C38" s="7"/>
      <c r="D38" s="6"/>
      <c r="E38" s="6"/>
      <c r="F38" s="6"/>
    </row>
    <row r="39" spans="2:6" x14ac:dyDescent="0.25">
      <c r="B39" s="6"/>
      <c r="C39" s="7"/>
      <c r="D39" s="6"/>
      <c r="E39" s="6"/>
      <c r="F39" s="6"/>
    </row>
    <row r="40" spans="2:6" x14ac:dyDescent="0.25">
      <c r="B40" s="6"/>
      <c r="C40" s="7"/>
      <c r="D40" s="6"/>
      <c r="E40" s="6"/>
      <c r="F40" s="6"/>
    </row>
    <row r="41" spans="2:6" x14ac:dyDescent="0.25">
      <c r="B41" s="6"/>
      <c r="C41" s="7"/>
      <c r="D41" s="6"/>
      <c r="E41" s="6"/>
      <c r="F41" s="6"/>
    </row>
    <row r="42" spans="2:6" x14ac:dyDescent="0.25">
      <c r="B42" s="6"/>
      <c r="C42" s="7"/>
      <c r="D42" s="6"/>
      <c r="E42" s="6"/>
      <c r="F42" s="6"/>
    </row>
    <row r="43" spans="2:6" x14ac:dyDescent="0.25">
      <c r="B43" s="6"/>
      <c r="C43" s="7"/>
      <c r="D43" s="6"/>
      <c r="E43" s="6"/>
      <c r="F43" s="6"/>
    </row>
    <row r="44" spans="2:6" x14ac:dyDescent="0.25">
      <c r="B44" s="6"/>
      <c r="C44" s="7"/>
      <c r="D44" s="6"/>
      <c r="E44" s="6"/>
      <c r="F44" s="6"/>
    </row>
    <row r="45" spans="2:6" x14ac:dyDescent="0.25">
      <c r="B45" s="6"/>
      <c r="C45" s="7"/>
      <c r="D45" s="6"/>
      <c r="E45" s="6"/>
      <c r="F45" s="6"/>
    </row>
    <row r="46" spans="2:6" x14ac:dyDescent="0.25">
      <c r="B46" s="6"/>
      <c r="C46" s="7"/>
      <c r="D46" s="6"/>
      <c r="E46" s="6"/>
      <c r="F46" s="6"/>
    </row>
    <row r="47" spans="2:6" x14ac:dyDescent="0.25">
      <c r="B47" s="6"/>
      <c r="C47" s="7"/>
      <c r="D47" s="6"/>
      <c r="E47" s="6"/>
      <c r="F47" s="6"/>
    </row>
    <row r="48" spans="2:6" x14ac:dyDescent="0.25">
      <c r="B48" s="6"/>
      <c r="C48" s="7"/>
      <c r="D48" s="6"/>
      <c r="E48" s="6"/>
      <c r="F48" s="6"/>
    </row>
    <row r="49" spans="2:6" x14ac:dyDescent="0.25">
      <c r="B49" s="6"/>
      <c r="C49" s="7"/>
      <c r="D49" s="6"/>
      <c r="E49" s="6"/>
      <c r="F49" s="6"/>
    </row>
    <row r="50" spans="2:6" x14ac:dyDescent="0.25">
      <c r="B50" s="6"/>
      <c r="C50" s="7"/>
      <c r="D50" s="6"/>
      <c r="E50" s="6"/>
      <c r="F50" s="6"/>
    </row>
    <row r="51" spans="2:6" x14ac:dyDescent="0.25">
      <c r="B51" s="6"/>
      <c r="C51" s="7"/>
      <c r="D51" s="6"/>
      <c r="E51" s="6"/>
      <c r="F51" s="6"/>
    </row>
    <row r="52" spans="2:6" x14ac:dyDescent="0.25">
      <c r="B52" s="6"/>
      <c r="C52" s="7"/>
      <c r="D52" s="6"/>
      <c r="E52" s="6"/>
      <c r="F52" s="6"/>
    </row>
    <row r="53" spans="2:6" x14ac:dyDescent="0.25">
      <c r="B53" s="6"/>
      <c r="C53" s="7"/>
      <c r="D53" s="6"/>
      <c r="E53" s="6"/>
      <c r="F53" s="6"/>
    </row>
    <row r="54" spans="2:6" x14ac:dyDescent="0.25">
      <c r="B54" s="6"/>
      <c r="C54" s="7"/>
      <c r="D54" s="6"/>
      <c r="E54" s="6"/>
      <c r="F54" s="6"/>
    </row>
    <row r="55" spans="2:6" x14ac:dyDescent="0.25">
      <c r="B55" s="6"/>
      <c r="C55" s="7"/>
      <c r="D55" s="6"/>
      <c r="E55" s="6"/>
      <c r="F55" s="6"/>
    </row>
    <row r="56" spans="2:6" x14ac:dyDescent="0.25">
      <c r="B56" s="6"/>
      <c r="C56" s="7"/>
      <c r="D56" s="6"/>
      <c r="E56" s="6"/>
      <c r="F56" s="6"/>
    </row>
    <row r="57" spans="2:6" x14ac:dyDescent="0.25">
      <c r="B57" s="6"/>
      <c r="C57" s="7"/>
      <c r="D57" s="6"/>
      <c r="E57" s="6"/>
      <c r="F57" s="6"/>
    </row>
    <row r="58" spans="2:6" x14ac:dyDescent="0.25">
      <c r="B58" s="6"/>
      <c r="C58" s="7"/>
      <c r="D58" s="6"/>
      <c r="E58" s="6"/>
      <c r="F58" s="6"/>
    </row>
    <row r="59" spans="2:6" x14ac:dyDescent="0.25">
      <c r="B59" s="6"/>
      <c r="C59" s="7"/>
      <c r="D59" s="6"/>
      <c r="E59" s="6"/>
      <c r="F59" s="6"/>
    </row>
    <row r="60" spans="2:6" x14ac:dyDescent="0.25">
      <c r="B60" s="6"/>
      <c r="C60" s="7"/>
      <c r="D60" s="6"/>
      <c r="E60" s="6"/>
      <c r="F60" s="6"/>
    </row>
    <row r="61" spans="2:6" x14ac:dyDescent="0.25">
      <c r="B61" s="6"/>
      <c r="C61" s="7"/>
      <c r="D61" s="6"/>
      <c r="E61" s="6"/>
      <c r="F61" s="6"/>
    </row>
    <row r="62" spans="2:6" x14ac:dyDescent="0.25">
      <c r="B62" s="6"/>
      <c r="C62" s="7"/>
      <c r="D62" s="6"/>
      <c r="E62" s="6"/>
      <c r="F62" s="6"/>
    </row>
    <row r="63" spans="2:6" x14ac:dyDescent="0.25">
      <c r="B63" s="6"/>
      <c r="C63" s="7"/>
      <c r="D63" s="6"/>
      <c r="E63" s="6"/>
      <c r="F63" s="6"/>
    </row>
    <row r="64" spans="2:6" x14ac:dyDescent="0.25">
      <c r="B64" s="6"/>
      <c r="C64" s="7"/>
      <c r="D64" s="6"/>
      <c r="E64" s="6"/>
      <c r="F64" s="6"/>
    </row>
    <row r="65" spans="2:6" x14ac:dyDescent="0.25">
      <c r="B65" s="6"/>
      <c r="C65" s="7"/>
      <c r="D65" s="6"/>
      <c r="E65" s="6"/>
      <c r="F65" s="6"/>
    </row>
    <row r="66" spans="2:6" x14ac:dyDescent="0.25">
      <c r="B66" s="6"/>
      <c r="C66" s="7"/>
      <c r="D66" s="6"/>
      <c r="E66" s="6"/>
      <c r="F66" s="6"/>
    </row>
    <row r="67" spans="2:6" x14ac:dyDescent="0.25">
      <c r="B67" s="6"/>
      <c r="C67" s="7"/>
      <c r="D67" s="6"/>
      <c r="E67" s="6"/>
      <c r="F67" s="6"/>
    </row>
    <row r="68" spans="2:6" x14ac:dyDescent="0.25">
      <c r="B68" s="6"/>
      <c r="C68" s="7"/>
      <c r="D68" s="6"/>
      <c r="E68" s="6"/>
      <c r="F68" s="6"/>
    </row>
    <row r="69" spans="2:6" x14ac:dyDescent="0.25">
      <c r="B69" s="6"/>
      <c r="C69" s="7"/>
      <c r="D69" s="6"/>
      <c r="E69" s="6"/>
      <c r="F69" s="6"/>
    </row>
    <row r="70" spans="2:6" x14ac:dyDescent="0.25">
      <c r="B70" s="6"/>
      <c r="C70" s="7"/>
      <c r="D70" s="6"/>
      <c r="E70" s="6"/>
      <c r="F70" s="6"/>
    </row>
    <row r="71" spans="2:6" x14ac:dyDescent="0.25">
      <c r="B71" s="6"/>
      <c r="C71" s="7"/>
      <c r="D71" s="6"/>
      <c r="E71" s="6"/>
      <c r="F71" s="6"/>
    </row>
    <row r="72" spans="2:6" x14ac:dyDescent="0.25">
      <c r="B72" s="6"/>
      <c r="C72" s="7"/>
      <c r="D72" s="6"/>
      <c r="E72" s="6"/>
      <c r="F72" s="6"/>
    </row>
    <row r="73" spans="2:6" x14ac:dyDescent="0.25">
      <c r="B73" s="6"/>
      <c r="C73" s="7"/>
      <c r="D73" s="6"/>
      <c r="E73" s="6"/>
      <c r="F73" s="6"/>
    </row>
    <row r="74" spans="2:6" x14ac:dyDescent="0.25">
      <c r="B74" s="6"/>
      <c r="C74" s="7"/>
      <c r="D74" s="6"/>
      <c r="E74" s="6"/>
      <c r="F74" s="6"/>
    </row>
    <row r="75" spans="2:6" x14ac:dyDescent="0.25">
      <c r="B75" s="6"/>
      <c r="C75" s="7"/>
      <c r="D75" s="6"/>
      <c r="E75" s="6"/>
      <c r="F75" s="6"/>
    </row>
    <row r="76" spans="2:6" x14ac:dyDescent="0.25">
      <c r="B76" s="6"/>
      <c r="C76" s="7"/>
      <c r="D76" s="6"/>
      <c r="E76" s="6"/>
      <c r="F76" s="6"/>
    </row>
    <row r="77" spans="2:6" x14ac:dyDescent="0.25">
      <c r="B77" s="6"/>
      <c r="C77" s="7"/>
      <c r="D77" s="6"/>
      <c r="E77" s="6"/>
      <c r="F77" s="6"/>
    </row>
    <row r="78" spans="2:6" x14ac:dyDescent="0.25">
      <c r="B78" s="6"/>
      <c r="C78" s="7"/>
      <c r="D78" s="6"/>
      <c r="E78" s="6"/>
      <c r="F78" s="6"/>
    </row>
    <row r="79" spans="2:6" x14ac:dyDescent="0.25">
      <c r="B79" s="6"/>
      <c r="C79" s="7"/>
      <c r="D79" s="6"/>
      <c r="E79" s="6"/>
      <c r="F79" s="6"/>
    </row>
    <row r="80" spans="2:6" x14ac:dyDescent="0.25">
      <c r="B80" s="6"/>
      <c r="C80" s="7"/>
      <c r="D80" s="6"/>
      <c r="E80" s="6"/>
      <c r="F80" s="6"/>
    </row>
    <row r="81" spans="1:64" x14ac:dyDescent="0.25">
      <c r="B81" s="6"/>
      <c r="C81" s="7"/>
      <c r="D81" s="6"/>
      <c r="E81" s="6"/>
      <c r="F81" s="6"/>
    </row>
    <row r="82" spans="1:64" x14ac:dyDescent="0.25">
      <c r="B82" s="6"/>
      <c r="C82" s="7"/>
      <c r="D82" s="6"/>
      <c r="E82" s="6"/>
      <c r="F82" s="6"/>
    </row>
    <row r="83" spans="1:64" x14ac:dyDescent="0.25">
      <c r="B83" s="6"/>
      <c r="C83" s="7"/>
      <c r="D83" s="6"/>
      <c r="E83" s="6"/>
      <c r="F83" s="6"/>
    </row>
    <row r="84" spans="1:64" x14ac:dyDescent="0.25">
      <c r="B84" s="6"/>
      <c r="C84" s="7"/>
      <c r="D84" s="6"/>
      <c r="E84" s="6"/>
      <c r="F84" s="6"/>
    </row>
    <row r="85" spans="1:64" x14ac:dyDescent="0.25">
      <c r="B85" s="6"/>
      <c r="C85" s="7"/>
      <c r="D85" s="6"/>
      <c r="E85" s="6"/>
      <c r="F85" s="6"/>
    </row>
    <row r="86" spans="1:64" x14ac:dyDescent="0.25">
      <c r="B86" s="6"/>
      <c r="C86" s="7"/>
      <c r="D86" s="6"/>
      <c r="E86" s="6"/>
      <c r="F86" s="6"/>
    </row>
    <row r="87" spans="1:64" x14ac:dyDescent="0.25">
      <c r="B87" s="6"/>
      <c r="C87" s="7"/>
      <c r="D87" s="6"/>
      <c r="E87" s="6"/>
      <c r="F87" s="6"/>
    </row>
    <row r="88" spans="1:64" x14ac:dyDescent="0.25">
      <c r="A88" s="10"/>
      <c r="B88" s="10"/>
      <c r="C88" s="9"/>
      <c r="D88" s="10"/>
      <c r="E88" s="10"/>
      <c r="F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row>
    <row r="89" spans="1:64" s="6" customFormat="1" x14ac:dyDescent="0.25"/>
    <row r="90" spans="1:64" s="6" customFormat="1" x14ac:dyDescent="0.25"/>
    <row r="91" spans="1:64" s="6" customFormat="1" x14ac:dyDescent="0.25"/>
    <row r="92" spans="1:64" s="6" customFormat="1" x14ac:dyDescent="0.25"/>
    <row r="93" spans="1:64" s="6" customFormat="1" x14ac:dyDescent="0.25"/>
    <row r="94" spans="1:64" s="6" customFormat="1" x14ac:dyDescent="0.25"/>
    <row r="95" spans="1:64" s="6" customFormat="1" x14ac:dyDescent="0.25"/>
    <row r="96" spans="1:64"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row r="132" s="6" customFormat="1" x14ac:dyDescent="0.25"/>
    <row r="133" s="6" customFormat="1" x14ac:dyDescent="0.25"/>
    <row r="134" s="6" customFormat="1" x14ac:dyDescent="0.25"/>
    <row r="135" s="6" customFormat="1" x14ac:dyDescent="0.25"/>
    <row r="136" s="6" customFormat="1" x14ac:dyDescent="0.25"/>
    <row r="137" s="6" customFormat="1" x14ac:dyDescent="0.25"/>
    <row r="138" s="6" customFormat="1" x14ac:dyDescent="0.25"/>
    <row r="139" s="6" customFormat="1" x14ac:dyDescent="0.25"/>
    <row r="140" s="6" customFormat="1" x14ac:dyDescent="0.25"/>
    <row r="141" s="6" customFormat="1" x14ac:dyDescent="0.25"/>
    <row r="142" s="6" customFormat="1" x14ac:dyDescent="0.25"/>
    <row r="143" s="6" customFormat="1" x14ac:dyDescent="0.25"/>
    <row r="144" s="6" customFormat="1" x14ac:dyDescent="0.25"/>
    <row r="145" s="6" customFormat="1" x14ac:dyDescent="0.25"/>
    <row r="146" s="6" customFormat="1" x14ac:dyDescent="0.25"/>
    <row r="147" s="6" customFormat="1" x14ac:dyDescent="0.25"/>
    <row r="148" s="6" customFormat="1" x14ac:dyDescent="0.25"/>
    <row r="149" s="6" customFormat="1" x14ac:dyDescent="0.25"/>
    <row r="150" s="6" customFormat="1" x14ac:dyDescent="0.25"/>
    <row r="151" s="6" customFormat="1" x14ac:dyDescent="0.25"/>
    <row r="152" s="6" customFormat="1" x14ac:dyDescent="0.25"/>
    <row r="153" s="6" customFormat="1" x14ac:dyDescent="0.25"/>
    <row r="154" s="6" customFormat="1" x14ac:dyDescent="0.25"/>
    <row r="155" s="6" customFormat="1" x14ac:dyDescent="0.25"/>
    <row r="156" s="6" customFormat="1" x14ac:dyDescent="0.25"/>
    <row r="157" s="6" customFormat="1" x14ac:dyDescent="0.25"/>
    <row r="158" s="6" customFormat="1" x14ac:dyDescent="0.25"/>
    <row r="159" s="6" customFormat="1" x14ac:dyDescent="0.25"/>
    <row r="160" s="6" customFormat="1" x14ac:dyDescent="0.25"/>
    <row r="161" s="6" customFormat="1" x14ac:dyDescent="0.25"/>
    <row r="162" s="6" customFormat="1" x14ac:dyDescent="0.25"/>
    <row r="163" s="6" customFormat="1" x14ac:dyDescent="0.25"/>
    <row r="164" s="6" customFormat="1" x14ac:dyDescent="0.25"/>
    <row r="165" s="6" customFormat="1" x14ac:dyDescent="0.25"/>
    <row r="166" s="6" customFormat="1" x14ac:dyDescent="0.25"/>
    <row r="167" s="6" customFormat="1" x14ac:dyDescent="0.25"/>
    <row r="168" s="6" customFormat="1" x14ac:dyDescent="0.25"/>
    <row r="169" s="6" customFormat="1" x14ac:dyDescent="0.25"/>
    <row r="170" s="6" customFormat="1" x14ac:dyDescent="0.25"/>
    <row r="171" s="6" customFormat="1" x14ac:dyDescent="0.25"/>
    <row r="172" s="6" customFormat="1" x14ac:dyDescent="0.25"/>
    <row r="173" s="6" customFormat="1" x14ac:dyDescent="0.25"/>
    <row r="174" s="6" customFormat="1" x14ac:dyDescent="0.25"/>
    <row r="175" s="6" customFormat="1" x14ac:dyDescent="0.25"/>
    <row r="176" s="6" customFormat="1" x14ac:dyDescent="0.25"/>
    <row r="177" s="6" customFormat="1" x14ac:dyDescent="0.25"/>
    <row r="178" s="6" customFormat="1" x14ac:dyDescent="0.25"/>
    <row r="179" s="6" customFormat="1" x14ac:dyDescent="0.25"/>
    <row r="180" s="6" customFormat="1" x14ac:dyDescent="0.25"/>
    <row r="181" s="6" customFormat="1" x14ac:dyDescent="0.25"/>
    <row r="182" s="6" customFormat="1" x14ac:dyDescent="0.25"/>
    <row r="183" s="6" customFormat="1" x14ac:dyDescent="0.25"/>
    <row r="184" s="6" customFormat="1" x14ac:dyDescent="0.25"/>
    <row r="185" s="6" customFormat="1" x14ac:dyDescent="0.25"/>
    <row r="186" s="6" customFormat="1" x14ac:dyDescent="0.25"/>
    <row r="187" s="6" customFormat="1" x14ac:dyDescent="0.25"/>
    <row r="188" s="6" customFormat="1" x14ac:dyDescent="0.25"/>
    <row r="189" s="6" customFormat="1" x14ac:dyDescent="0.25"/>
    <row r="190" s="6" customFormat="1" x14ac:dyDescent="0.25"/>
    <row r="191" s="6" customFormat="1" x14ac:dyDescent="0.25"/>
    <row r="192" s="6" customFormat="1" x14ac:dyDescent="0.25"/>
    <row r="193" s="6" customFormat="1" x14ac:dyDescent="0.25"/>
    <row r="194" s="6" customFormat="1" x14ac:dyDescent="0.25"/>
    <row r="195" s="6" customFormat="1" x14ac:dyDescent="0.25"/>
    <row r="196" s="6" customFormat="1" x14ac:dyDescent="0.25"/>
    <row r="197" s="6" customFormat="1" x14ac:dyDescent="0.25"/>
    <row r="198" s="6" customFormat="1" x14ac:dyDescent="0.25"/>
    <row r="199" s="6" customFormat="1" x14ac:dyDescent="0.25"/>
    <row r="200" s="6" customFormat="1" x14ac:dyDescent="0.25"/>
    <row r="201" s="6" customFormat="1" x14ac:dyDescent="0.25"/>
    <row r="202" s="6" customFormat="1" x14ac:dyDescent="0.25"/>
    <row r="203" s="6" customFormat="1" x14ac:dyDescent="0.25"/>
    <row r="204" s="6" customFormat="1" x14ac:dyDescent="0.25"/>
    <row r="205" s="6" customFormat="1" x14ac:dyDescent="0.25"/>
    <row r="206" s="6" customFormat="1" x14ac:dyDescent="0.25"/>
    <row r="207" s="6" customFormat="1" x14ac:dyDescent="0.25"/>
    <row r="208" s="6" customFormat="1" x14ac:dyDescent="0.25"/>
    <row r="209" s="6" customFormat="1" x14ac:dyDescent="0.25"/>
    <row r="210" s="6" customFormat="1" x14ac:dyDescent="0.25"/>
    <row r="211" s="6" customFormat="1" x14ac:dyDescent="0.25"/>
    <row r="212" s="6" customFormat="1" x14ac:dyDescent="0.25"/>
    <row r="213" s="6" customFormat="1" x14ac:dyDescent="0.25"/>
    <row r="214" s="6" customFormat="1" x14ac:dyDescent="0.25"/>
    <row r="215" s="6" customFormat="1" x14ac:dyDescent="0.25"/>
    <row r="216" s="6" customFormat="1" x14ac:dyDescent="0.25"/>
    <row r="217" s="6" customFormat="1" x14ac:dyDescent="0.25"/>
    <row r="218" s="6" customFormat="1" x14ac:dyDescent="0.25"/>
    <row r="219" s="6" customFormat="1" x14ac:dyDescent="0.25"/>
    <row r="220" s="6" customFormat="1" x14ac:dyDescent="0.25"/>
    <row r="221" s="6" customFormat="1" x14ac:dyDescent="0.25"/>
    <row r="222" s="6" customFormat="1" x14ac:dyDescent="0.25"/>
    <row r="223" s="6" customFormat="1" x14ac:dyDescent="0.25"/>
    <row r="224" s="6" customFormat="1" x14ac:dyDescent="0.25"/>
    <row r="225" s="6" customFormat="1" x14ac:dyDescent="0.25"/>
    <row r="226" s="6" customFormat="1" x14ac:dyDescent="0.25"/>
    <row r="227" s="6" customFormat="1" x14ac:dyDescent="0.25"/>
    <row r="228" s="6" customFormat="1" x14ac:dyDescent="0.25"/>
    <row r="229" s="6" customFormat="1" x14ac:dyDescent="0.25"/>
    <row r="230" s="6" customFormat="1" x14ac:dyDescent="0.25"/>
    <row r="231" s="6" customFormat="1" x14ac:dyDescent="0.25"/>
    <row r="232" s="6" customFormat="1" x14ac:dyDescent="0.25"/>
    <row r="233" s="6" customFormat="1" x14ac:dyDescent="0.25"/>
    <row r="234" s="6" customFormat="1" x14ac:dyDescent="0.25"/>
    <row r="235" s="6" customFormat="1" x14ac:dyDescent="0.25"/>
    <row r="236" s="6" customFormat="1" x14ac:dyDescent="0.25"/>
    <row r="237" s="6" customFormat="1" x14ac:dyDescent="0.25"/>
    <row r="238" s="6" customFormat="1" x14ac:dyDescent="0.25"/>
    <row r="239" s="6" customFormat="1" x14ac:dyDescent="0.25"/>
    <row r="240" s="6" customFormat="1" x14ac:dyDescent="0.25"/>
    <row r="241" s="6" customFormat="1" x14ac:dyDescent="0.25"/>
    <row r="242" s="6" customFormat="1" x14ac:dyDescent="0.25"/>
    <row r="243" s="6" customFormat="1" x14ac:dyDescent="0.25"/>
    <row r="244" s="6" customFormat="1" x14ac:dyDescent="0.25"/>
    <row r="245" s="6" customFormat="1" x14ac:dyDescent="0.25"/>
    <row r="246" s="6" customFormat="1" x14ac:dyDescent="0.25"/>
    <row r="247" s="6" customFormat="1" x14ac:dyDescent="0.25"/>
    <row r="248" s="6" customFormat="1" x14ac:dyDescent="0.25"/>
    <row r="249" s="6" customFormat="1" x14ac:dyDescent="0.25"/>
    <row r="250" s="6" customFormat="1" x14ac:dyDescent="0.25"/>
    <row r="251" s="6" customFormat="1" x14ac:dyDescent="0.25"/>
    <row r="252" s="6" customFormat="1" x14ac:dyDescent="0.25"/>
    <row r="253" s="6" customFormat="1" x14ac:dyDescent="0.25"/>
    <row r="254" s="6" customFormat="1" x14ac:dyDescent="0.25"/>
    <row r="255" s="6" customFormat="1" x14ac:dyDescent="0.25"/>
    <row r="256" s="6" customFormat="1" x14ac:dyDescent="0.25"/>
    <row r="257" s="6" customFormat="1" x14ac:dyDescent="0.25"/>
    <row r="258" s="6" customFormat="1" x14ac:dyDescent="0.25"/>
    <row r="259" s="6" customFormat="1" x14ac:dyDescent="0.25"/>
    <row r="260" s="6" customFormat="1" x14ac:dyDescent="0.25"/>
    <row r="261" s="6" customFormat="1" x14ac:dyDescent="0.25"/>
    <row r="262" s="6" customFormat="1" x14ac:dyDescent="0.25"/>
    <row r="263" s="6" customFormat="1" x14ac:dyDescent="0.25"/>
    <row r="264" s="6" customFormat="1" x14ac:dyDescent="0.25"/>
    <row r="265" s="6" customFormat="1" x14ac:dyDescent="0.25"/>
    <row r="266" s="6" customFormat="1" x14ac:dyDescent="0.25"/>
    <row r="267" s="6" customFormat="1" x14ac:dyDescent="0.25"/>
    <row r="268" s="6" customFormat="1" x14ac:dyDescent="0.25"/>
    <row r="269" s="6" customFormat="1" x14ac:dyDescent="0.25"/>
    <row r="270" s="6" customFormat="1" x14ac:dyDescent="0.25"/>
    <row r="271" s="6" customFormat="1" x14ac:dyDescent="0.25"/>
    <row r="272" s="6" customFormat="1" x14ac:dyDescent="0.25"/>
    <row r="273" s="6" customFormat="1" x14ac:dyDescent="0.25"/>
    <row r="274" s="6" customFormat="1" x14ac:dyDescent="0.25"/>
    <row r="275" s="6" customFormat="1" x14ac:dyDescent="0.25"/>
    <row r="276" s="6" customFormat="1" x14ac:dyDescent="0.25"/>
    <row r="277" s="6" customFormat="1" x14ac:dyDescent="0.25"/>
    <row r="278" s="6" customFormat="1" x14ac:dyDescent="0.25"/>
    <row r="279" s="6" customFormat="1" x14ac:dyDescent="0.25"/>
    <row r="280" s="6" customFormat="1" x14ac:dyDescent="0.25"/>
    <row r="281" s="6" customFormat="1" x14ac:dyDescent="0.25"/>
    <row r="282" s="6" customFormat="1" x14ac:dyDescent="0.25"/>
    <row r="283" s="6" customFormat="1" x14ac:dyDescent="0.25"/>
    <row r="284" s="6" customFormat="1" x14ac:dyDescent="0.25"/>
    <row r="285" s="6" customFormat="1" x14ac:dyDescent="0.25"/>
    <row r="286" s="6" customFormat="1" x14ac:dyDescent="0.25"/>
    <row r="287" s="6" customFormat="1" x14ac:dyDescent="0.25"/>
    <row r="288" s="6" customFormat="1" x14ac:dyDescent="0.25"/>
    <row r="289" s="6" customFormat="1" x14ac:dyDescent="0.25"/>
    <row r="290" s="6" customFormat="1" x14ac:dyDescent="0.25"/>
    <row r="291" s="6" customFormat="1" x14ac:dyDescent="0.25"/>
    <row r="292" s="6" customFormat="1" x14ac:dyDescent="0.25"/>
    <row r="293" s="6" customFormat="1" x14ac:dyDescent="0.25"/>
    <row r="294" s="6" customFormat="1" x14ac:dyDescent="0.25"/>
    <row r="295" s="6" customFormat="1" x14ac:dyDescent="0.25"/>
    <row r="296" s="6" customFormat="1" x14ac:dyDescent="0.25"/>
    <row r="297" s="6" customFormat="1" x14ac:dyDescent="0.25"/>
    <row r="298" s="6" customFormat="1" x14ac:dyDescent="0.25"/>
    <row r="299" s="6" customFormat="1" x14ac:dyDescent="0.25"/>
    <row r="300" s="6" customFormat="1" x14ac:dyDescent="0.25"/>
    <row r="301" s="6" customFormat="1" x14ac:dyDescent="0.25"/>
    <row r="302" s="6" customFormat="1" x14ac:dyDescent="0.25"/>
    <row r="303" s="6" customFormat="1" x14ac:dyDescent="0.25"/>
    <row r="304" s="6" customFormat="1" x14ac:dyDescent="0.25"/>
    <row r="305" s="6" customFormat="1" x14ac:dyDescent="0.25"/>
    <row r="306" s="6" customFormat="1" x14ac:dyDescent="0.25"/>
    <row r="307" s="6" customFormat="1" x14ac:dyDescent="0.25"/>
    <row r="308" s="6" customFormat="1" x14ac:dyDescent="0.25"/>
    <row r="309" s="6" customFormat="1" x14ac:dyDescent="0.25"/>
    <row r="310" s="6" customFormat="1" x14ac:dyDescent="0.25"/>
    <row r="311" s="6" customFormat="1" x14ac:dyDescent="0.25"/>
    <row r="312" s="6" customFormat="1" x14ac:dyDescent="0.25"/>
    <row r="313" s="6" customFormat="1" x14ac:dyDescent="0.25"/>
    <row r="314" s="6" customFormat="1" x14ac:dyDescent="0.25"/>
    <row r="315" s="6" customFormat="1" x14ac:dyDescent="0.25"/>
    <row r="316" s="6" customFormat="1" x14ac:dyDescent="0.25"/>
    <row r="317" s="6" customFormat="1" x14ac:dyDescent="0.25"/>
    <row r="318" s="6" customFormat="1" x14ac:dyDescent="0.25"/>
    <row r="319" s="6" customFormat="1" x14ac:dyDescent="0.25"/>
    <row r="320" s="6" customFormat="1" x14ac:dyDescent="0.25"/>
    <row r="321" s="6" customFormat="1" x14ac:dyDescent="0.25"/>
    <row r="322" s="6" customFormat="1" x14ac:dyDescent="0.25"/>
    <row r="323" s="6" customFormat="1" x14ac:dyDescent="0.25"/>
    <row r="324" s="6" customFormat="1" x14ac:dyDescent="0.25"/>
    <row r="325" s="6" customFormat="1" x14ac:dyDescent="0.25"/>
    <row r="326" s="6" customFormat="1" x14ac:dyDescent="0.25"/>
    <row r="327" s="6" customFormat="1" x14ac:dyDescent="0.25"/>
    <row r="328" s="6" customFormat="1" x14ac:dyDescent="0.25"/>
    <row r="329" s="6" customFormat="1" x14ac:dyDescent="0.25"/>
    <row r="330" s="6" customFormat="1" x14ac:dyDescent="0.25"/>
    <row r="331" s="6" customFormat="1" x14ac:dyDescent="0.25"/>
    <row r="332" s="6" customFormat="1" x14ac:dyDescent="0.25"/>
    <row r="333" s="6" customFormat="1" x14ac:dyDescent="0.25"/>
    <row r="334" s="6" customFormat="1" x14ac:dyDescent="0.25"/>
    <row r="335" s="6" customFormat="1" x14ac:dyDescent="0.25"/>
    <row r="336" s="6" customFormat="1" x14ac:dyDescent="0.25"/>
    <row r="337" s="6" customFormat="1" x14ac:dyDescent="0.25"/>
    <row r="338" s="6" customFormat="1" x14ac:dyDescent="0.25"/>
    <row r="339" s="6" customFormat="1" x14ac:dyDescent="0.25"/>
    <row r="340" s="6" customFormat="1" x14ac:dyDescent="0.25"/>
    <row r="341" s="6" customFormat="1" x14ac:dyDescent="0.25"/>
    <row r="342" s="6" customFormat="1" x14ac:dyDescent="0.25"/>
    <row r="343" s="6" customFormat="1" x14ac:dyDescent="0.25"/>
    <row r="344" s="6" customFormat="1" x14ac:dyDescent="0.25"/>
    <row r="345" s="6" customFormat="1" x14ac:dyDescent="0.25"/>
    <row r="346" s="6" customFormat="1" x14ac:dyDescent="0.25"/>
    <row r="347" s="6" customFormat="1" x14ac:dyDescent="0.25"/>
    <row r="348" s="6" customFormat="1" x14ac:dyDescent="0.25"/>
    <row r="349" s="6" customFormat="1" x14ac:dyDescent="0.25"/>
    <row r="350" s="6" customFormat="1" x14ac:dyDescent="0.25"/>
    <row r="351" s="6" customFormat="1" x14ac:dyDescent="0.25"/>
    <row r="352" s="6" customFormat="1" x14ac:dyDescent="0.25"/>
    <row r="353" s="6" customFormat="1" x14ac:dyDescent="0.25"/>
    <row r="354" s="6" customFormat="1" x14ac:dyDescent="0.25"/>
    <row r="355" s="6" customFormat="1" x14ac:dyDescent="0.25"/>
    <row r="356" s="6" customFormat="1" x14ac:dyDescent="0.25"/>
    <row r="357" s="6" customFormat="1" x14ac:dyDescent="0.25"/>
    <row r="358" s="6" customFormat="1" x14ac:dyDescent="0.25"/>
    <row r="359" s="6" customFormat="1" x14ac:dyDescent="0.25"/>
    <row r="360" s="6" customFormat="1" x14ac:dyDescent="0.25"/>
    <row r="361" s="6" customFormat="1" x14ac:dyDescent="0.25"/>
    <row r="362" s="6" customFormat="1" x14ac:dyDescent="0.25"/>
    <row r="363" s="6" customFormat="1" x14ac:dyDescent="0.25"/>
    <row r="364" s="6" customFormat="1" x14ac:dyDescent="0.25"/>
    <row r="365" s="6" customFormat="1" x14ac:dyDescent="0.25"/>
    <row r="366" s="6" customFormat="1" x14ac:dyDescent="0.25"/>
    <row r="367" s="6" customFormat="1" x14ac:dyDescent="0.25"/>
    <row r="368" s="6" customFormat="1" x14ac:dyDescent="0.25"/>
    <row r="369" s="6" customFormat="1" x14ac:dyDescent="0.25"/>
    <row r="370" s="6" customFormat="1" x14ac:dyDescent="0.25"/>
    <row r="371" s="6" customFormat="1" x14ac:dyDescent="0.25"/>
    <row r="372" s="6" customFormat="1" x14ac:dyDescent="0.25"/>
    <row r="373" s="6" customFormat="1" x14ac:dyDescent="0.25"/>
    <row r="374" s="6" customFormat="1" x14ac:dyDescent="0.25"/>
    <row r="375" s="6" customFormat="1" x14ac:dyDescent="0.25"/>
    <row r="376" s="6" customFormat="1" x14ac:dyDescent="0.25"/>
    <row r="377" s="6" customFormat="1" x14ac:dyDescent="0.25"/>
    <row r="378" s="6" customFormat="1" x14ac:dyDescent="0.25"/>
    <row r="379" s="6" customFormat="1" x14ac:dyDescent="0.25"/>
    <row r="380" s="6" customFormat="1" x14ac:dyDescent="0.25"/>
    <row r="381" s="6" customFormat="1" x14ac:dyDescent="0.25"/>
    <row r="382" s="6" customFormat="1" x14ac:dyDescent="0.25"/>
    <row r="383" s="6" customFormat="1" x14ac:dyDescent="0.25"/>
    <row r="384" s="6" customFormat="1" x14ac:dyDescent="0.25"/>
    <row r="385" s="6" customFormat="1" x14ac:dyDescent="0.25"/>
    <row r="386" s="6" customFormat="1" x14ac:dyDescent="0.25"/>
    <row r="387" s="6" customFormat="1" x14ac:dyDescent="0.25"/>
    <row r="388" s="6" customFormat="1" x14ac:dyDescent="0.25"/>
    <row r="389" s="6" customFormat="1" x14ac:dyDescent="0.25"/>
    <row r="390" s="6" customFormat="1" x14ac:dyDescent="0.25"/>
    <row r="391" s="6" customFormat="1" x14ac:dyDescent="0.25"/>
    <row r="392" s="6" customFormat="1" x14ac:dyDescent="0.25"/>
    <row r="393" s="6" customFormat="1" x14ac:dyDescent="0.25"/>
    <row r="394" s="6" customFormat="1" x14ac:dyDescent="0.25"/>
    <row r="395" s="6" customFormat="1" x14ac:dyDescent="0.25"/>
    <row r="396" s="6" customFormat="1" x14ac:dyDescent="0.25"/>
    <row r="397" s="6" customFormat="1" x14ac:dyDescent="0.25"/>
    <row r="398" s="6" customFormat="1" x14ac:dyDescent="0.25"/>
    <row r="399" s="6" customFormat="1" x14ac:dyDescent="0.25"/>
    <row r="400" s="6" customFormat="1" x14ac:dyDescent="0.25"/>
    <row r="401" s="6" customFormat="1" x14ac:dyDescent="0.25"/>
    <row r="402" s="6" customFormat="1" x14ac:dyDescent="0.25"/>
    <row r="403" s="6" customFormat="1" x14ac:dyDescent="0.25"/>
    <row r="404" s="6" customFormat="1" x14ac:dyDescent="0.25"/>
    <row r="405" s="6" customFormat="1" x14ac:dyDescent="0.25"/>
    <row r="406" s="6" customFormat="1" x14ac:dyDescent="0.25"/>
    <row r="407" s="6" customFormat="1" x14ac:dyDescent="0.25"/>
    <row r="408" s="6" customFormat="1" x14ac:dyDescent="0.25"/>
    <row r="409" s="6" customFormat="1" x14ac:dyDescent="0.25"/>
    <row r="410" s="6" customFormat="1" x14ac:dyDescent="0.25"/>
    <row r="411" s="6" customFormat="1" x14ac:dyDescent="0.25"/>
    <row r="412" s="6" customFormat="1" x14ac:dyDescent="0.25"/>
    <row r="413" s="6" customFormat="1" x14ac:dyDescent="0.25"/>
    <row r="414" s="6" customFormat="1" x14ac:dyDescent="0.25"/>
    <row r="415" s="6" customFormat="1" x14ac:dyDescent="0.25"/>
    <row r="416" s="6" customFormat="1" x14ac:dyDescent="0.25"/>
    <row r="417" s="6" customFormat="1" x14ac:dyDescent="0.25"/>
    <row r="418" s="6" customFormat="1" x14ac:dyDescent="0.25"/>
    <row r="419" s="6" customFormat="1" x14ac:dyDescent="0.25"/>
    <row r="420" s="6" customFormat="1" x14ac:dyDescent="0.25"/>
    <row r="421" s="6" customFormat="1" x14ac:dyDescent="0.25"/>
    <row r="422" s="6" customFormat="1" x14ac:dyDescent="0.25"/>
    <row r="423" s="6" customFormat="1" x14ac:dyDescent="0.25"/>
    <row r="424" s="6" customFormat="1" x14ac:dyDescent="0.25"/>
    <row r="425" s="6" customFormat="1" x14ac:dyDescent="0.25"/>
    <row r="426" s="6" customFormat="1" x14ac:dyDescent="0.25"/>
    <row r="427" s="6" customFormat="1" x14ac:dyDescent="0.25"/>
    <row r="428" s="6" customFormat="1" x14ac:dyDescent="0.25"/>
    <row r="429" s="6" customFormat="1" x14ac:dyDescent="0.25"/>
    <row r="430" s="6" customFormat="1" x14ac:dyDescent="0.25"/>
    <row r="431" s="6" customFormat="1" x14ac:dyDescent="0.25"/>
    <row r="432" s="6" customFormat="1" x14ac:dyDescent="0.25"/>
    <row r="433" s="6" customFormat="1" x14ac:dyDescent="0.25"/>
    <row r="434" s="6" customFormat="1" x14ac:dyDescent="0.25"/>
    <row r="435" s="6" customFormat="1" x14ac:dyDescent="0.25"/>
    <row r="436" s="6" customFormat="1" x14ac:dyDescent="0.25"/>
    <row r="437" s="6" customFormat="1" x14ac:dyDescent="0.25"/>
    <row r="438" s="6" customFormat="1" x14ac:dyDescent="0.25"/>
    <row r="439" s="6" customFormat="1" x14ac:dyDescent="0.25"/>
    <row r="440" s="6" customFormat="1" x14ac:dyDescent="0.25"/>
    <row r="441" s="6" customFormat="1" x14ac:dyDescent="0.25"/>
    <row r="442" s="6" customFormat="1" x14ac:dyDescent="0.25"/>
    <row r="443" s="6" customFormat="1" x14ac:dyDescent="0.25"/>
    <row r="444" s="6" customFormat="1" x14ac:dyDescent="0.25"/>
    <row r="445" s="6" customFormat="1" x14ac:dyDescent="0.25"/>
    <row r="446" s="6" customFormat="1" x14ac:dyDescent="0.25"/>
    <row r="447" s="6" customFormat="1" x14ac:dyDescent="0.25"/>
    <row r="448" s="6" customFormat="1" x14ac:dyDescent="0.25"/>
    <row r="449" s="6" customFormat="1" x14ac:dyDescent="0.25"/>
    <row r="450" s="6" customFormat="1" x14ac:dyDescent="0.25"/>
    <row r="451" s="6" customFormat="1" x14ac:dyDescent="0.25"/>
    <row r="452" s="6" customFormat="1" x14ac:dyDescent="0.25"/>
    <row r="453" s="6" customFormat="1" x14ac:dyDescent="0.25"/>
    <row r="454" s="6" customFormat="1" x14ac:dyDescent="0.25"/>
    <row r="455" s="6" customFormat="1" x14ac:dyDescent="0.25"/>
    <row r="456" s="6" customFormat="1" x14ac:dyDescent="0.25"/>
    <row r="457" s="6" customFormat="1" x14ac:dyDescent="0.25"/>
    <row r="458" s="6" customFormat="1" x14ac:dyDescent="0.25"/>
    <row r="459" s="6" customFormat="1" x14ac:dyDescent="0.25"/>
    <row r="460" s="6" customFormat="1" x14ac:dyDescent="0.25"/>
    <row r="461" s="6" customFormat="1" x14ac:dyDescent="0.25"/>
    <row r="462" s="6" customFormat="1" x14ac:dyDescent="0.25"/>
    <row r="463" s="6" customFormat="1" x14ac:dyDescent="0.25"/>
    <row r="464" s="6" customFormat="1" x14ac:dyDescent="0.25"/>
    <row r="465" s="6" customFormat="1" x14ac:dyDescent="0.25"/>
    <row r="466" s="6" customFormat="1" x14ac:dyDescent="0.25"/>
    <row r="467" s="6" customFormat="1" x14ac:dyDescent="0.25"/>
    <row r="468" s="6" customFormat="1" x14ac:dyDescent="0.25"/>
    <row r="469" s="6" customFormat="1" x14ac:dyDescent="0.25"/>
    <row r="470" s="6" customFormat="1" x14ac:dyDescent="0.25"/>
    <row r="471" s="6" customFormat="1" x14ac:dyDescent="0.25"/>
    <row r="472" s="6" customFormat="1" x14ac:dyDescent="0.25"/>
    <row r="473" s="6" customFormat="1" x14ac:dyDescent="0.25"/>
    <row r="474" s="6" customFormat="1" x14ac:dyDescent="0.25"/>
    <row r="475" s="6" customFormat="1" x14ac:dyDescent="0.25"/>
    <row r="476" s="6" customFormat="1" x14ac:dyDescent="0.25"/>
    <row r="477" s="6" customFormat="1" x14ac:dyDescent="0.25"/>
    <row r="478" s="6" customFormat="1" x14ac:dyDescent="0.25"/>
    <row r="479" s="6" customFormat="1" x14ac:dyDescent="0.25"/>
    <row r="480" s="6" customFormat="1" x14ac:dyDescent="0.25"/>
    <row r="481" s="6" customFormat="1" x14ac:dyDescent="0.25"/>
    <row r="482" s="6" customFormat="1" x14ac:dyDescent="0.25"/>
    <row r="483" s="6" customFormat="1" x14ac:dyDescent="0.25"/>
    <row r="484" s="6" customFormat="1" x14ac:dyDescent="0.25"/>
    <row r="485" s="6" customFormat="1" x14ac:dyDescent="0.25"/>
    <row r="486" s="6" customFormat="1" x14ac:dyDescent="0.25"/>
    <row r="487" s="6" customFormat="1" x14ac:dyDescent="0.25"/>
    <row r="488" s="6" customFormat="1" x14ac:dyDescent="0.25"/>
    <row r="489" s="6" customFormat="1" x14ac:dyDescent="0.25"/>
    <row r="490" s="6" customFormat="1" x14ac:dyDescent="0.25"/>
    <row r="491" s="6" customFormat="1" x14ac:dyDescent="0.25"/>
    <row r="492" s="6" customFormat="1" x14ac:dyDescent="0.25"/>
    <row r="493" s="6" customFormat="1" x14ac:dyDescent="0.25"/>
    <row r="494" s="6" customFormat="1" x14ac:dyDescent="0.25"/>
    <row r="495" s="6" customFormat="1" x14ac:dyDescent="0.25"/>
    <row r="496" s="6" customFormat="1" x14ac:dyDescent="0.25"/>
    <row r="497" s="6" customFormat="1" x14ac:dyDescent="0.25"/>
    <row r="498" s="6" customFormat="1" x14ac:dyDescent="0.25"/>
    <row r="499" s="6" customFormat="1" x14ac:dyDescent="0.25"/>
    <row r="500" s="6" customFormat="1" x14ac:dyDescent="0.25"/>
    <row r="501" s="6" customFormat="1" x14ac:dyDescent="0.25"/>
    <row r="502" s="6" customFormat="1" x14ac:dyDescent="0.25"/>
    <row r="503" s="6" customFormat="1" x14ac:dyDescent="0.25"/>
    <row r="504" s="6" customFormat="1" x14ac:dyDescent="0.25"/>
    <row r="505" s="6" customFormat="1" x14ac:dyDescent="0.25"/>
    <row r="506" s="6" customFormat="1" x14ac:dyDescent="0.25"/>
    <row r="507" s="6" customFormat="1" x14ac:dyDescent="0.25"/>
    <row r="508" s="6" customFormat="1" x14ac:dyDescent="0.25"/>
    <row r="509" s="6" customFormat="1" x14ac:dyDescent="0.25"/>
    <row r="510" s="6" customFormat="1" x14ac:dyDescent="0.25"/>
    <row r="511" s="6" customFormat="1" x14ac:dyDescent="0.25"/>
    <row r="512" s="6" customFormat="1" x14ac:dyDescent="0.25"/>
    <row r="513" s="6" customFormat="1" x14ac:dyDescent="0.25"/>
    <row r="514" s="6" customFormat="1" x14ac:dyDescent="0.25"/>
    <row r="515" s="6" customFormat="1" x14ac:dyDescent="0.25"/>
    <row r="516" s="6" customFormat="1" x14ac:dyDescent="0.25"/>
    <row r="517" s="6" customFormat="1" x14ac:dyDescent="0.25"/>
    <row r="518" s="6" customFormat="1" x14ac:dyDescent="0.25"/>
    <row r="519" s="6" customFormat="1" x14ac:dyDescent="0.25"/>
    <row r="520" s="6" customFormat="1" x14ac:dyDescent="0.25"/>
    <row r="521" s="6" customFormat="1" x14ac:dyDescent="0.25"/>
    <row r="522" s="6" customFormat="1" x14ac:dyDescent="0.25"/>
    <row r="523" s="6" customFormat="1" x14ac:dyDescent="0.25"/>
    <row r="524" s="6" customFormat="1" x14ac:dyDescent="0.25"/>
    <row r="525" s="6" customFormat="1" x14ac:dyDescent="0.25"/>
    <row r="526" s="6" customFormat="1" x14ac:dyDescent="0.25"/>
    <row r="527" s="6" customFormat="1" x14ac:dyDescent="0.25"/>
    <row r="528" s="6" customFormat="1" x14ac:dyDescent="0.25"/>
    <row r="529" s="6" customFormat="1" x14ac:dyDescent="0.25"/>
    <row r="530" s="6" customFormat="1" x14ac:dyDescent="0.25"/>
    <row r="531" s="6" customFormat="1" x14ac:dyDescent="0.25"/>
    <row r="532" s="6" customFormat="1" x14ac:dyDescent="0.25"/>
    <row r="533" s="6" customFormat="1" x14ac:dyDescent="0.25"/>
    <row r="534" s="6" customFormat="1" x14ac:dyDescent="0.25"/>
    <row r="535" s="6" customFormat="1" x14ac:dyDescent="0.25"/>
    <row r="536" s="6" customFormat="1" x14ac:dyDescent="0.25"/>
    <row r="537" s="6" customFormat="1" x14ac:dyDescent="0.25"/>
    <row r="538" s="6" customFormat="1" x14ac:dyDescent="0.25"/>
    <row r="539" s="6" customFormat="1" x14ac:dyDescent="0.25"/>
    <row r="540" s="6" customFormat="1" x14ac:dyDescent="0.25"/>
    <row r="541" s="6" customFormat="1" x14ac:dyDescent="0.25"/>
    <row r="542" s="6" customFormat="1" x14ac:dyDescent="0.25"/>
    <row r="543" s="6" customFormat="1" x14ac:dyDescent="0.25"/>
    <row r="544" s="6" customFormat="1" x14ac:dyDescent="0.25"/>
    <row r="545" s="6" customFormat="1" x14ac:dyDescent="0.25"/>
    <row r="546" s="6" customFormat="1" x14ac:dyDescent="0.25"/>
    <row r="547" s="6" customFormat="1" x14ac:dyDescent="0.25"/>
    <row r="548" s="6" customFormat="1" x14ac:dyDescent="0.25"/>
  </sheetData>
  <sheetProtection algorithmName="SHA-512" hashValue="kEDGTshbiGL8VHnuClSALpdSawdKcoVgDyTnR7mD6MpDmek+4Uol7PfislfJUXeIcfpUy69H5t5b6BeKld7AGw==" saltValue="rMz6YsNx7oSG7YnlIqLiKw==" spinCount="100000" sheet="1" objects="1" scenarios="1" selectLockedCells="1"/>
  <mergeCells count="1">
    <mergeCell ref="B27:F29"/>
  </mergeCells>
  <phoneticPr fontId="4" type="noConversion"/>
  <conditionalFormatting sqref="C23">
    <cfRule type="cellIs" dxfId="4" priority="10" operator="lessThan">
      <formula>0.5</formula>
    </cfRule>
    <cfRule type="cellIs" dxfId="3" priority="11" operator="greaterThanOrEqual">
      <formula>0.5</formula>
    </cfRule>
  </conditionalFormatting>
  <conditionalFormatting sqref="C24">
    <cfRule type="cellIs" dxfId="2" priority="8" operator="lessThanOrEqual">
      <formula>0.5</formula>
    </cfRule>
    <cfRule type="cellIs" dxfId="1" priority="9" operator="greaterThan">
      <formula>0.5</formula>
    </cfRule>
  </conditionalFormatting>
  <conditionalFormatting sqref="C11:D20">
    <cfRule type="containsBlanks" dxfId="0" priority="1">
      <formula>LEN(TRIM(C11))=0</formula>
    </cfRule>
  </conditionalFormatting>
  <conditionalFormatting sqref="D23">
    <cfRule type="iconSet" priority="5">
      <iconSet showValue="0" reverse="1">
        <cfvo type="percent" val="0"/>
        <cfvo type="num" val="&quot;0.4&quot;"/>
        <cfvo type="num" val="&quot;0.5&quot;"/>
      </iconSet>
    </cfRule>
    <cfRule type="iconSet" priority="6">
      <iconSet iconSet="3Symbols">
        <cfvo type="percent" val="0"/>
        <cfvo type="percent" val="33"/>
        <cfvo type="percent" val="67"/>
      </iconSet>
    </cfRule>
  </conditionalFormatting>
  <conditionalFormatting sqref="E23">
    <cfRule type="iconSet" priority="2">
      <iconSet iconSet="4TrafficLights">
        <cfvo type="percent" val="0"/>
        <cfvo type="percent" val="25"/>
        <cfvo type="percent" val="50"/>
        <cfvo type="percent" val="75"/>
      </iconSet>
    </cfRule>
    <cfRule type="iconSet" priority="3">
      <iconSet iconSet="3Symbols" reverse="1">
        <cfvo type="percent" val="0"/>
        <cfvo type="num" val="&quot;0.45&quot;"/>
        <cfvo type="num" val="&quot;0.5&quot;"/>
      </iconSet>
    </cfRule>
  </conditionalFormatting>
  <pageMargins left="0.7" right="0.7" top="0.75" bottom="0.75" header="0.3" footer="0.3"/>
  <pageSetup paperSize="9" orientation="portrait" horizontalDpi="4294967295" verticalDpi="4294967295"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001D196F-7BA5-496E-8EF7-56A3243CBE11}">
          <x14:formula1>
            <xm:f>Feuil1!$A$2:$A$51</xm:f>
          </x14:formula1>
          <xm:sqref>C11:C20</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Feuil1</vt:lpstr>
      <vt:lpstr>Calcul</vt:lpstr>
      <vt:lpstr>Calcul!_Hlk88488345</vt:lpstr>
      <vt:lpstr>densite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Mostafa khalidi</dc:creator>
  <cp:lastModifiedBy>Mostafa khalidi</cp:lastModifiedBy>
  <dcterms:created xsi:type="dcterms:W3CDTF">2022-08-29T13:38:32Z</dcterms:created>
  <dcterms:modified xsi:type="dcterms:W3CDTF">2023-06-27T07:29:17Z</dcterms:modified>
</cp:coreProperties>
</file>